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990" yWindow="240" windowWidth="21495" windowHeight="15360" tabRatio="874" firstSheet="2" activeTab="7"/>
  </bookViews>
  <sheets>
    <sheet name="Rekapitulace stavby" sheetId="1" r:id="rId1"/>
    <sheet name="SO01 - SKLAD PHM TŘEMOŠNÁ" sheetId="2" r:id="rId2"/>
    <sheet name="SO010 - SKLAD PHM STŘELICE" sheetId="3" r:id="rId3"/>
    <sheet name="SO02 - SKLAD PHM HÁJEK" sheetId="4" r:id="rId4"/>
    <sheet name="SO03 - SKLAD PHM BĚLČICE" sheetId="5" r:id="rId5"/>
    <sheet name="SO04 - SKLAD PHM SMYSLOV" sheetId="6" r:id="rId6"/>
    <sheet name="SO05 - SKLAD PHM ŠLAPANOV" sheetId="7" r:id="rId7"/>
    <sheet name="SO06 - SKLAD PHM VČELNÁ" sheetId="8" r:id="rId8"/>
    <sheet name="SO07 - SKLAD PHM SEDLNICE" sheetId="9" r:id="rId9"/>
    <sheet name="SO08 - SKLAD PHM LOUKOV" sheetId="10" r:id="rId10"/>
    <sheet name="SO09 - SKLAD PHM KLOBOUKY" sheetId="11" r:id="rId11"/>
    <sheet name="SO11 - SKLAD PHM MSTĚTICE" sheetId="12" r:id="rId12"/>
    <sheet name="SO12 - SKLAD PHM HNĚVICE" sheetId="13" r:id="rId13"/>
    <sheet name="SO13 - SKLAD PHM CEREKVICE" sheetId="14" r:id="rId14"/>
  </sheets>
  <definedNames>
    <definedName name="_xlnm._FilterDatabase" localSheetId="1" hidden="1">'SO01 - SKLAD PHM TŘEMOŠNÁ'!$C$123:$L$258</definedName>
    <definedName name="_xlnm._FilterDatabase" localSheetId="2" hidden="1">'SO010 - SKLAD PHM STŘELICE'!$C$123:$L$268</definedName>
    <definedName name="_xlnm._FilterDatabase" localSheetId="3" hidden="1">'SO02 - SKLAD PHM HÁJEK'!$C$123:$L$257</definedName>
    <definedName name="_xlnm._FilterDatabase" localSheetId="4" hidden="1">'SO03 - SKLAD PHM BĚLČICE'!$C$123:$L$264</definedName>
    <definedName name="_xlnm._FilterDatabase" localSheetId="5" hidden="1">'SO04 - SKLAD PHM SMYSLOV'!$C$123:$L$266</definedName>
    <definedName name="_xlnm._FilterDatabase" localSheetId="6" hidden="1">'SO05 - SKLAD PHM ŠLAPANOV'!$C$123:$L$266</definedName>
    <definedName name="_xlnm._FilterDatabase" localSheetId="7" hidden="1">'SO06 - SKLAD PHM VČELNÁ'!$C$123:$L$266</definedName>
    <definedName name="_xlnm._FilterDatabase" localSheetId="8" hidden="1">'SO07 - SKLAD PHM SEDLNICE'!$C$123:$L$266</definedName>
    <definedName name="_xlnm._FilterDatabase" localSheetId="9" hidden="1">'SO08 - SKLAD PHM LOUKOV'!$C$123:$L$266</definedName>
    <definedName name="_xlnm._FilterDatabase" localSheetId="10" hidden="1">'SO09 - SKLAD PHM KLOBOUKY'!$C$123:$L$268</definedName>
    <definedName name="_xlnm._FilterDatabase" localSheetId="11" hidden="1">'SO11 - SKLAD PHM MSTĚTICE'!$C$123:$L$270</definedName>
    <definedName name="_xlnm._FilterDatabase" localSheetId="12" hidden="1">'SO12 - SKLAD PHM HNĚVICE'!$C$123:$L$266</definedName>
    <definedName name="_xlnm._FilterDatabase" localSheetId="13" hidden="1">'SO13 - SKLAD PHM CEREKVICE'!$C$123:$L$266</definedName>
    <definedName name="_xlnm.Print_Area" localSheetId="0">'Rekapitulace stavby'!$D$4:$AO$76,'Rekapitulace stavby'!$C$82:$AQ$108</definedName>
    <definedName name="_xlnm.Print_Area" localSheetId="1">'SO01 - SKLAD PHM TŘEMOŠNÁ'!$C$4:$K$76,'SO01 - SKLAD PHM TŘEMOŠNÁ'!$C$82:$K$105,'SO01 - SKLAD PHM TŘEMOŠNÁ'!$C$111:$K$258</definedName>
    <definedName name="_xlnm.Print_Area" localSheetId="2">'SO010 - SKLAD PHM STŘELICE'!$C$4:$K$76,'SO010 - SKLAD PHM STŘELICE'!$C$82:$K$105,'SO010 - SKLAD PHM STŘELICE'!$C$111:$K$268</definedName>
    <definedName name="_xlnm.Print_Area" localSheetId="3">'SO02 - SKLAD PHM HÁJEK'!$C$4:$K$76,'SO02 - SKLAD PHM HÁJEK'!$C$82:$K$105,'SO02 - SKLAD PHM HÁJEK'!$C$111:$K$257</definedName>
    <definedName name="_xlnm.Print_Area" localSheetId="4">'SO03 - SKLAD PHM BĚLČICE'!$C$4:$K$76,'SO03 - SKLAD PHM BĚLČICE'!$C$82:$K$105,'SO03 - SKLAD PHM BĚLČICE'!$C$111:$K$264</definedName>
    <definedName name="_xlnm.Print_Area" localSheetId="5">'SO04 - SKLAD PHM SMYSLOV'!$C$4:$K$76,'SO04 - SKLAD PHM SMYSLOV'!$C$82:$K$105,'SO04 - SKLAD PHM SMYSLOV'!$C$111:$K$266</definedName>
    <definedName name="_xlnm.Print_Area" localSheetId="6">'SO05 - SKLAD PHM ŠLAPANOV'!$C$4:$K$76,'SO05 - SKLAD PHM ŠLAPANOV'!$C$82:$K$105,'SO05 - SKLAD PHM ŠLAPANOV'!$C$111:$K$266</definedName>
    <definedName name="_xlnm.Print_Area" localSheetId="7">'SO06 - SKLAD PHM VČELNÁ'!$C$4:$K$76,'SO06 - SKLAD PHM VČELNÁ'!$C$82:$K$105,'SO06 - SKLAD PHM VČELNÁ'!$C$111:$K$266</definedName>
    <definedName name="_xlnm.Print_Area" localSheetId="8">'SO07 - SKLAD PHM SEDLNICE'!$C$4:$K$76,'SO07 - SKLAD PHM SEDLNICE'!$C$82:$K$105,'SO07 - SKLAD PHM SEDLNICE'!$C$111:$K$266</definedName>
    <definedName name="_xlnm.Print_Area" localSheetId="9">'SO08 - SKLAD PHM LOUKOV'!$C$4:$K$76,'SO08 - SKLAD PHM LOUKOV'!$C$82:$K$105,'SO08 - SKLAD PHM LOUKOV'!$C$111:$K$266</definedName>
    <definedName name="_xlnm.Print_Area" localSheetId="10">'SO09 - SKLAD PHM KLOBOUKY'!$C$4:$K$76,'SO09 - SKLAD PHM KLOBOUKY'!$C$82:$K$105,'SO09 - SKLAD PHM KLOBOUKY'!$C$111:$K$268</definedName>
    <definedName name="_xlnm.Print_Area" localSheetId="11">'SO11 - SKLAD PHM MSTĚTICE'!$C$4:$K$76,'SO11 - SKLAD PHM MSTĚTICE'!$C$82:$K$105,'SO11 - SKLAD PHM MSTĚTICE'!$C$111:$K$270</definedName>
    <definedName name="_xlnm.Print_Area" localSheetId="12">'SO12 - SKLAD PHM HNĚVICE'!$C$4:$K$76,'SO12 - SKLAD PHM HNĚVICE'!$C$82:$K$105,'SO12 - SKLAD PHM HNĚVICE'!$C$111:$K$266</definedName>
    <definedName name="_xlnm.Print_Area" localSheetId="13">'SO13 - SKLAD PHM CEREKVICE'!$C$4:$K$76,'SO13 - SKLAD PHM CEREKVICE'!$C$82:$K$105,'SO13 - SKLAD PHM CEREKVICE'!$C$111:$K$266</definedName>
    <definedName name="_xlnm.Print_Titles" localSheetId="0">'Rekapitulace stavby'!$92:$92</definedName>
    <definedName name="_xlnm.Print_Titles" localSheetId="1">'SO01 - SKLAD PHM TŘEMOŠNÁ'!$123:$123</definedName>
    <definedName name="_xlnm.Print_Titles" localSheetId="2">'SO010 - SKLAD PHM STŘELICE'!$123:$123</definedName>
    <definedName name="_xlnm.Print_Titles" localSheetId="3">'SO02 - SKLAD PHM HÁJEK'!$123:$123</definedName>
    <definedName name="_xlnm.Print_Titles" localSheetId="4">'SO03 - SKLAD PHM BĚLČICE'!$123:$123</definedName>
    <definedName name="_xlnm.Print_Titles" localSheetId="5">'SO04 - SKLAD PHM SMYSLOV'!$123:$123</definedName>
    <definedName name="_xlnm.Print_Titles" localSheetId="6">'SO05 - SKLAD PHM ŠLAPANOV'!$123:$123</definedName>
    <definedName name="_xlnm.Print_Titles" localSheetId="7">'SO06 - SKLAD PHM VČELNÁ'!$123:$123</definedName>
    <definedName name="_xlnm.Print_Titles" localSheetId="8">'SO07 - SKLAD PHM SEDLNICE'!$123:$123</definedName>
    <definedName name="_xlnm.Print_Titles" localSheetId="9">'SO08 - SKLAD PHM LOUKOV'!$123:$123</definedName>
    <definedName name="_xlnm.Print_Titles" localSheetId="10">'SO09 - SKLAD PHM KLOBOUKY'!$123:$123</definedName>
    <definedName name="_xlnm.Print_Titles" localSheetId="11">'SO11 - SKLAD PHM MSTĚTICE'!$123:$123</definedName>
    <definedName name="_xlnm.Print_Titles" localSheetId="12">'SO12 - SKLAD PHM HNĚVICE'!$123:$123</definedName>
    <definedName name="_xlnm.Print_Titles" localSheetId="13">'SO13 - SKLAD PHM CEREKVICE'!$123:$123</definedName>
  </definedNames>
  <calcPr calcId="191029"/>
  <extLst/>
</workbook>
</file>

<file path=xl/sharedStrings.xml><?xml version="1.0" encoding="utf-8"?>
<sst xmlns="http://schemas.openxmlformats.org/spreadsheetml/2006/main" count="17487" uniqueCount="495">
  <si>
    <t>Export Komplet</t>
  </si>
  <si>
    <t/>
  </si>
  <si>
    <t>2.0</t>
  </si>
  <si>
    <t>False</t>
  </si>
  <si>
    <t>True</t>
  </si>
  <si>
    <t>{2c47917e-54b6-4fa2-a576-326e6355baf3}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</si>
  <si>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</si>
  <si>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</si>
  <si>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</si>
  <si>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</si>
  <si>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</si>
  <si>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</si>
  <si>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</si>
  <si>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</si>
  <si>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</si>
  <si>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111CN_KM</t>
  </si>
  <si>
    <t>Stavba:</t>
  </si>
  <si>
    <t>ČEPRO AUTOMATIZACE VJEZDŮ DO SKLADŮ PHM</t>
  </si>
  <si>
    <t>KSO:</t>
  </si>
  <si>
    <t>CC-CZ:</t>
  </si>
  <si>
    <t>Místo:</t>
  </si>
  <si>
    <t xml:space="preserve"> </t>
  </si>
  <si>
    <t>Datum:</t>
  </si>
  <si>
    <t>29. 6. 2023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</si>
  <si>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</si>
  <si>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</si>
  <si>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</si>
  <si>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</si>
  <si>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</si>
  <si>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</si>
  <si>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</si>
  <si>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</si>
  <si>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</si>
  <si>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</si>
  <si>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</si>
  <si>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</si>
  <si>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</si>
  <si>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</si>
  <si>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</si>
  <si>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</si>
  <si>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</si>
  <si>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</si>
  <si>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</si>
  <si>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</si>
  <si>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</si>
  <si>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</si>
  <si>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</si>
  <si>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</si>
  <si>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</si>
  <si>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</si>
  <si>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</si>
  <si>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</si>
  <si>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</si>
  <si>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</si>
  <si>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</si>
  <si>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</si>
  <si>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</si>
  <si>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</si>
  <si>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</si>
  <si>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</si>
  <si>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</si>
  <si>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</si>
  <si>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</si>
  <si>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</si>
  <si>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</si>
  <si>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</si>
  <si>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</si>
  <si>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</si>
  <si>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</si>
  <si>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</si>
  <si>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</si>
  <si>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</si>
  <si>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</si>
  <si>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</si>
  <si>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</si>
  <si>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</si>
  <si>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</si>
  <si>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</si>
  <si>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</si>
  <si>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</si>
  <si>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SKLAD PHM TŘEMOŠNÁ</t>
  </si>
  <si>
    <t>STA</t>
  </si>
  <si>
    <t>1</t>
  </si>
  <si>
    <t>{2c357fb3-8db5-4b90-8536-2d8f5929fec6}</t>
  </si>
  <si>
    <t>2</t>
  </si>
  <si>
    <t>SO010</t>
  </si>
  <si>
    <t>SKLAD PHM STŘELICE</t>
  </si>
  <si>
    <t>{2036e152-d955-4100-b2a6-72f70c942a93}</t>
  </si>
  <si>
    <t>SO02</t>
  </si>
  <si>
    <t>SKLAD PHM HÁJEK</t>
  </si>
  <si>
    <t>{d8918ba3-c5fe-455e-8586-89a9978912e3}</t>
  </si>
  <si>
    <t>SO03</t>
  </si>
  <si>
    <t>SKLAD PHM BĚLČICE</t>
  </si>
  <si>
    <t>{c00698c2-360a-409c-98e4-4bea64c2a9c5}</t>
  </si>
  <si>
    <t>SO04</t>
  </si>
  <si>
    <t>SKLAD PHM SMYSLOV</t>
  </si>
  <si>
    <t>{e606ecc1-3bea-4619-aca7-a81ae9b62a38}</t>
  </si>
  <si>
    <t>SO05</t>
  </si>
  <si>
    <t>SKLAD PHM ŠLAPANOV</t>
  </si>
  <si>
    <t>{57b38d06-c99d-493d-98d3-6d706aca5912}</t>
  </si>
  <si>
    <t>SO06</t>
  </si>
  <si>
    <t>SKLAD PHM VČELNÁ</t>
  </si>
  <si>
    <t>{abe4b3e0-8e8d-4a30-9245-07af816f7d4a}</t>
  </si>
  <si>
    <t>SO07</t>
  </si>
  <si>
    <t>SKLAD PHM SEDLNICE</t>
  </si>
  <si>
    <t>{6370121a-5f7c-4fe7-a99d-0824e9fed444}</t>
  </si>
  <si>
    <t>SO08</t>
  </si>
  <si>
    <t>SKLAD PHM LOUKOV</t>
  </si>
  <si>
    <t>{4c614e5b-6f90-449a-a0e0-801c9a8efea2}</t>
  </si>
  <si>
    <t>SO09</t>
  </si>
  <si>
    <t>SKLAD PHM KLOBOUKY</t>
  </si>
  <si>
    <t>{b5eff992-c7d5-4d9e-8a13-c70074852492}</t>
  </si>
  <si>
    <t>SO11</t>
  </si>
  <si>
    <t>SKLAD PHM MSTĚTICE</t>
  </si>
  <si>
    <t>{fde7a65f-112f-4277-8be0-404f962c37fe}</t>
  </si>
  <si>
    <t>SO12</t>
  </si>
  <si>
    <t>SKLAD PHM HNĚVICE</t>
  </si>
  <si>
    <t>{d862cd80-b03c-408d-ad2c-29fac1eb22c1}</t>
  </si>
  <si>
    <t>SO13</t>
  </si>
  <si>
    <t>SKLAD PHM CEREKVICE</t>
  </si>
  <si>
    <t>{eb9e380f-f1b3-4c50-b735-b838212641c2}</t>
  </si>
  <si>
    <t>KRYCÍ LIST SOUPISU PRACÍ</t>
  </si>
  <si>
    <t>Objekt:</t>
  </si>
  <si>
    <t>SO01 - SKLAD PHM TŘEMOŠNÁ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</si>
  <si>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</si>
  <si>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</si>
  <si>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</si>
  <si>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</si>
  <si>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</si>
  <si>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</si>
  <si>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</si>
  <si>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</si>
  <si>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</si>
  <si>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</si>
  <si>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SW - SW a licence</t>
  </si>
  <si>
    <t xml:space="preserve">    HW-VS - HW vjezdového systému</t>
  </si>
  <si>
    <t xml:space="preserve">    VP - Výpočetní technika / aktivní prvky LAN</t>
  </si>
  <si>
    <t xml:space="preserve">    Montáže - Montáže</t>
  </si>
  <si>
    <t xml:space="preserve">    Hrubé rozvody - Hrubé rozvody / kabelové trasy</t>
  </si>
  <si>
    <t xml:space="preserve">    Odpady - Odpady a jejich likvidace</t>
  </si>
  <si>
    <t>VRN - Vedlejší rozpočtové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</si>
  <si>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</si>
  <si>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</si>
  <si>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</si>
  <si>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</si>
  <si>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</si>
  <si>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</si>
  <si>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</si>
  <si>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</si>
  <si>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</si>
  <si>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</si>
  <si>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</si>
  <si>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</si>
  <si>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</si>
  <si>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</si>
  <si>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</si>
  <si>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</si>
  <si>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</si>
  <si>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</si>
  <si>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</si>
  <si>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</si>
  <si>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SW</t>
  </si>
  <si>
    <t>SW a licence</t>
  </si>
  <si>
    <t>M</t>
  </si>
  <si>
    <t>SWLPR</t>
  </si>
  <si>
    <t>SW P.S.A - Systém rozpoznávání SPZ - licence 1K1</t>
  </si>
  <si>
    <t>ks</t>
  </si>
  <si>
    <t>8</t>
  </si>
  <si>
    <t>4</t>
  </si>
  <si>
    <t>PP</t>
  </si>
  <si>
    <t>Systém rozpoznávání registračních značek vozidel předních i zadních</t>
  </si>
  <si>
    <t>P</t>
  </si>
  <si>
    <t xml:space="preserve">Poznámka k položce:
 - třívrstvá architektura
 - funkce ovládání semaforů
 - funkce ovládání závor
 - funkce hlídání polohy ramení závory a neautorizovaného zvednutí
 - Možnost připojení mobilního zařízení s OS Android
 - webová administrace
 - Funkce kontroly platnosti ADR a školení řidičů
 - Možnost BLACKLIST
 - možnost napojení na stávající CCTV kamery
</t>
  </si>
  <si>
    <t>LICWINSERVER</t>
  </si>
  <si>
    <t>Microsoft Windows Server 2022 Standard, x64 16xCPU Core, EN</t>
  </si>
  <si>
    <t>1534024454</t>
  </si>
  <si>
    <t>Poznámka k položce:
Microsoft Windows Server 2022 Standard, x64 16xCPU Core, EN</t>
  </si>
  <si>
    <t>3</t>
  </si>
  <si>
    <t>ANDROID</t>
  </si>
  <si>
    <t>SW licence terminal - Tablet OS Android</t>
  </si>
  <si>
    <t>18</t>
  </si>
  <si>
    <t>SW licence pro obsluhu pomocí mobilního zařízení s OS Android</t>
  </si>
  <si>
    <t>K</t>
  </si>
  <si>
    <t>Integrace</t>
  </si>
  <si>
    <t>SW funkce systému LPR pro datovou integraci se systémy SBI a MARS</t>
  </si>
  <si>
    <t>1947328581</t>
  </si>
  <si>
    <t>5</t>
  </si>
  <si>
    <t>SBI</t>
  </si>
  <si>
    <t>Podpora SBI pro vjezdový systém Čepro</t>
  </si>
  <si>
    <t>26</t>
  </si>
  <si>
    <t>Implementace dat do systému SBI</t>
  </si>
  <si>
    <t>6</t>
  </si>
  <si>
    <t>MARS</t>
  </si>
  <si>
    <t>Integrace MARS</t>
  </si>
  <si>
    <t>-870453999</t>
  </si>
  <si>
    <t>HW-VS</t>
  </si>
  <si>
    <t>HW vjezdového systému</t>
  </si>
  <si>
    <t>7</t>
  </si>
  <si>
    <t>DIS-230</t>
  </si>
  <si>
    <t>Jednokanálový detektor indukční smyčky 230V</t>
  </si>
  <si>
    <t>46</t>
  </si>
  <si>
    <t>IS</t>
  </si>
  <si>
    <t>Indukční smyčka - řezání betonu/asfaltu, návin kabeláže, penetrace, asfaltová/cementová zálivka</t>
  </si>
  <si>
    <t>48</t>
  </si>
  <si>
    <t>9</t>
  </si>
  <si>
    <t>Pol3</t>
  </si>
  <si>
    <t>Ovládací jednotka průjezdového systému - vstupně výstupní zařízení IP 4I/4O</t>
  </si>
  <si>
    <t>50</t>
  </si>
  <si>
    <t>10</t>
  </si>
  <si>
    <t>Pol4</t>
  </si>
  <si>
    <t>Mean Well PA60 nap. Zdroj 12V/5A</t>
  </si>
  <si>
    <t>52</t>
  </si>
  <si>
    <t>11</t>
  </si>
  <si>
    <t>Značení</t>
  </si>
  <si>
    <t>Informační značení systému - nátěr STOP, nátěr stop čáry</t>
  </si>
  <si>
    <t>54</t>
  </si>
  <si>
    <t>12</t>
  </si>
  <si>
    <t>Sloupek</t>
  </si>
  <si>
    <t>Systémový sloupek pro osazení technologie průjezdového systému</t>
  </si>
  <si>
    <t>56</t>
  </si>
  <si>
    <t>13</t>
  </si>
  <si>
    <t>MMZ2</t>
  </si>
  <si>
    <t>Montážní materiál - chemické kotvy, závitové tyče, podložky, matky atd…</t>
  </si>
  <si>
    <t>60</t>
  </si>
  <si>
    <t>14</t>
  </si>
  <si>
    <t>Panel</t>
  </si>
  <si>
    <t>Panel pro nouzové otevření závor</t>
  </si>
  <si>
    <t>66</t>
  </si>
  <si>
    <t>Závora</t>
  </si>
  <si>
    <t>Vjezdová závora - automatická s řídící jednotkou,délka ramena 5m s osvětlením</t>
  </si>
  <si>
    <t>62</t>
  </si>
  <si>
    <t>16</t>
  </si>
  <si>
    <t>IRZ</t>
  </si>
  <si>
    <t>Infra čidla k závorám</t>
  </si>
  <si>
    <t>68</t>
  </si>
  <si>
    <t>17</t>
  </si>
  <si>
    <t>MMZ1</t>
  </si>
  <si>
    <t>74</t>
  </si>
  <si>
    <t>Pol6</t>
  </si>
  <si>
    <t>LED Semafor dvoukomorový 12V - červená, zelená</t>
  </si>
  <si>
    <t>92</t>
  </si>
  <si>
    <t>19</t>
  </si>
  <si>
    <t>Pol7</t>
  </si>
  <si>
    <t>Relé 12-24V/230 - pro ovládání semaforů</t>
  </si>
  <si>
    <t>94</t>
  </si>
  <si>
    <t>Řídící jednotka semaforu</t>
  </si>
  <si>
    <t>20</t>
  </si>
  <si>
    <t>Pol39</t>
  </si>
  <si>
    <t>Jistič OEZ 10B/1</t>
  </si>
  <si>
    <t>192</t>
  </si>
  <si>
    <t>VP</t>
  </si>
  <si>
    <t>Výpočetní technika / aktivní prvky LAN</t>
  </si>
  <si>
    <t>24Monitor</t>
  </si>
  <si>
    <t>24” LED / 1920 x 1080 / 5ms / VGA / HDMI / černý/stříbrný / USB3.0 2x / pivot</t>
  </si>
  <si>
    <t>30</t>
  </si>
  <si>
    <t xml:space="preserve">Poznámka k položce:
• 24“ TFT-LCD, IPS, LED podsvícení
• Rozlišení 1920×1080
• Matná, antireflexní úprava displeje, odezva do 8 ms, pozorovací úhly min. 178°/178°
• Porty: minimálně 1× DisplayPort (DP)
• Výškově polohovatelný, naklápěcí, s funkcí pivot
• Součástí je i DP kabel minimálně 1,6 m, kterým půjde monitor připojit k dodávané stanici
• Integrovaný USB hub (min. 2× USB 3.0)
• Barva: černá/stříbrná
• Rozšířená celková záruka zařízení na 5 let NBD 5x9
</t>
  </si>
  <si>
    <t>22</t>
  </si>
  <si>
    <t>PCKLIENT</t>
  </si>
  <si>
    <t xml:space="preserve">PC klient dle specifikace </t>
  </si>
  <si>
    <t>32</t>
  </si>
  <si>
    <t>23</t>
  </si>
  <si>
    <t>RAM1</t>
  </si>
  <si>
    <t xml:space="preserve">32GB kompatibilní paměti s Dell PowerEdge R530 </t>
  </si>
  <si>
    <t>34</t>
  </si>
  <si>
    <t>24</t>
  </si>
  <si>
    <t>HDD1</t>
  </si>
  <si>
    <t xml:space="preserve">HDD 600GB 10K 12Gbps SAS kompatibilní s Dell PowerEdge R530 </t>
  </si>
  <si>
    <t>36</t>
  </si>
  <si>
    <t>25</t>
  </si>
  <si>
    <t>Pol155</t>
  </si>
  <si>
    <t>164</t>
  </si>
  <si>
    <t>Pol156</t>
  </si>
  <si>
    <t>Podružný instalační materiál</t>
  </si>
  <si>
    <t>178</t>
  </si>
  <si>
    <t>27</t>
  </si>
  <si>
    <t>Kabeláž a KT</t>
  </si>
  <si>
    <t>Kabel 1Giga Cat.5e 4x2xAWG23 U/FTP - venkovní</t>
  </si>
  <si>
    <t>m</t>
  </si>
  <si>
    <t>180</t>
  </si>
  <si>
    <t>28</t>
  </si>
  <si>
    <t>Pol35</t>
  </si>
  <si>
    <t>Kabel CYKY-J 3x2,5</t>
  </si>
  <si>
    <t>182</t>
  </si>
  <si>
    <t>29</t>
  </si>
  <si>
    <t>Pol37</t>
  </si>
  <si>
    <t>Kabelové trasy - PVC chráničky, trubky, lišty, montážní mat.</t>
  </si>
  <si>
    <t>soubor</t>
  </si>
  <si>
    <t>186</t>
  </si>
  <si>
    <t>Doplnění SIL elektro</t>
  </si>
  <si>
    <t>OLI-16B-1N-030A</t>
  </si>
  <si>
    <t>188</t>
  </si>
  <si>
    <t>31</t>
  </si>
  <si>
    <t>Pol38</t>
  </si>
  <si>
    <t>SALTEK SVODIČ SLP-275 V/2, TYP2, 2X20KA,</t>
  </si>
  <si>
    <t>190</t>
  </si>
  <si>
    <t>Pol40</t>
  </si>
  <si>
    <t>ostatní - zemní svorky, hřeben, očka atd…</t>
  </si>
  <si>
    <t>kpl</t>
  </si>
  <si>
    <t>194</t>
  </si>
  <si>
    <t>33</t>
  </si>
  <si>
    <t>WIFI AP</t>
  </si>
  <si>
    <t>C9124AXE-E Wi-Fi 6 Outdoor AP, External Ant, -E Regulatory Domain</t>
  </si>
  <si>
    <t>196</t>
  </si>
  <si>
    <t>Passport/ID reader</t>
  </si>
  <si>
    <t>Čtečka OP a pasů</t>
  </si>
  <si>
    <t>78</t>
  </si>
  <si>
    <t>35</t>
  </si>
  <si>
    <t>TABLET</t>
  </si>
  <si>
    <t>80</t>
  </si>
  <si>
    <t>Montáže</t>
  </si>
  <si>
    <t>Zakládání</t>
  </si>
  <si>
    <t>Zhotovení betonového základu pro závory a systémové sloupky</t>
  </si>
  <si>
    <t>celek</t>
  </si>
  <si>
    <t>200</t>
  </si>
  <si>
    <t>37</t>
  </si>
  <si>
    <t>Instalace HW</t>
  </si>
  <si>
    <t>Instalace a oživení HW komponent systému vč. napojení ovládání závor, instalace IS, instalace venkovního kisoku, vodorovné dopravní značení atd…</t>
  </si>
  <si>
    <t>202</t>
  </si>
  <si>
    <t>Instalace a oživení HW komponent systému vč. napojení ovládání závor, instalace IS, vodorovné dopravní značení atd…</t>
  </si>
  <si>
    <t>38</t>
  </si>
  <si>
    <t>Elektroinstalační pr</t>
  </si>
  <si>
    <t>Elektroinstalační práce - rozvod a zapojení kabeláže NN a SLP</t>
  </si>
  <si>
    <t>204</t>
  </si>
  <si>
    <t>39</t>
  </si>
  <si>
    <t>Instalace SW</t>
  </si>
  <si>
    <t>Instalace SW licencí včetně nastavení a oživení systému</t>
  </si>
  <si>
    <t>206</t>
  </si>
  <si>
    <t>40</t>
  </si>
  <si>
    <t>LEARN</t>
  </si>
  <si>
    <t>Zaškolení obsluhy</t>
  </si>
  <si>
    <t>208</t>
  </si>
  <si>
    <t>Hrubé rozvody</t>
  </si>
  <si>
    <t>Hrubé rozvody / kabelové trasy</t>
  </si>
  <si>
    <t>41</t>
  </si>
  <si>
    <t>Pol153</t>
  </si>
  <si>
    <t>Stávající trasy v stávající budově: úpravy ve stávajících rozvodech ve stávající budově pro zajištění připojení rozvodů řešené vrátnice ke stávajícícmu RACK rozvaděči, zajištění ochrany stávajících rozvodů ve stávající budově proti poškození, úpravy stáva</t>
  </si>
  <si>
    <t>hod</t>
  </si>
  <si>
    <t>476000522</t>
  </si>
  <si>
    <t>Stávající trasy v stávající budově: úpravy ve stávajících rozvodech ve stávající budově pro zajištění připojení rozvodů řešené vrátnice ke stávajícícmu RACK rozvaděči, zajištění ochrany stávajících rozvodů proti poškození atd...</t>
  </si>
  <si>
    <t>42</t>
  </si>
  <si>
    <t>Pol154</t>
  </si>
  <si>
    <t>Frézování drážky v asfaltu stávajícíc silnice  pro zajištění přívodů řešených instalací (nové závory,  s příslušným vybavením a indučkční smyčky), úpravy v zemních trasách a zpětné zapravení asfaltu/betonu po proveden</t>
  </si>
  <si>
    <t>-1991902040</t>
  </si>
  <si>
    <t>Zhotovení drážky v asfaltu nebo betonu stávající silnice  pro zajištění přívodů řešených instalací (nové závory,  s příslušným vybavením a indučkční smyčky), úpravy v zemních trasách a zpětné zapravení asfaltu/betonu po provedení</t>
  </si>
  <si>
    <t>43</t>
  </si>
  <si>
    <t>Drobný montážní materiál</t>
  </si>
  <si>
    <t>-1207424704</t>
  </si>
  <si>
    <t>44</t>
  </si>
  <si>
    <t>Nespecifikované pomocné montážní práce (zednické výpomoci, zapravení, bourací práce)</t>
  </si>
  <si>
    <t>688399989</t>
  </si>
  <si>
    <t>45</t>
  </si>
  <si>
    <t>Ucpávka</t>
  </si>
  <si>
    <t>Ucpávka prostupu tmel CP 611A kabelové chráničky D přes 30 do 40 mm stěnou tl 100 mm požární odolnost EI 90</t>
  </si>
  <si>
    <t>kus</t>
  </si>
  <si>
    <t>-1662023968</t>
  </si>
  <si>
    <t>Ucpávka prostupu tmel CP 611A kabelové chráničky D přes 30 do 40 mm stěnou tl do 350 mm požární odolnost EI 90</t>
  </si>
  <si>
    <t>Odpady</t>
  </si>
  <si>
    <t>Odpady a jejich likvidace</t>
  </si>
  <si>
    <t>997221561</t>
  </si>
  <si>
    <t>Vodorovná doprava suti z kusových materiálů do 1 km</t>
  </si>
  <si>
    <t>t</t>
  </si>
  <si>
    <t>-1362589821</t>
  </si>
  <si>
    <t>47</t>
  </si>
  <si>
    <t>997221611</t>
  </si>
  <si>
    <t>Nakládání suti na dopravní prostředky pro vodorovnou dopravu</t>
  </si>
  <si>
    <t>1790711663</t>
  </si>
  <si>
    <t>997221615</t>
  </si>
  <si>
    <t>Poplatek za uložení na skládce (skládkovné) stavebního odpadu betonového kód odpadu 17 01 01</t>
  </si>
  <si>
    <t>-324816947</t>
  </si>
  <si>
    <t>VRN</t>
  </si>
  <si>
    <t>Vedlejší rozpočtové náklady</t>
  </si>
  <si>
    <t>49</t>
  </si>
  <si>
    <t>013254000</t>
  </si>
  <si>
    <t>Dokumentace skutečného provedení stavby</t>
  </si>
  <si>
    <t>1024</t>
  </si>
  <si>
    <t>1033669522</t>
  </si>
  <si>
    <t>R-9900111</t>
  </si>
  <si>
    <t xml:space="preserve">Dočasná dopravní zařízení </t>
  </si>
  <si>
    <t>-547999429</t>
  </si>
  <si>
    <t>Dočasná dopravní zařízení</t>
  </si>
  <si>
    <t>Poznámka k položce:
Náklady na  vyhotovení návrhu dočasného dopravního značení, jeho projednání s dotčenými orgány a organizacemi, dodání dopravních značek případně světelné signalizace, jejich rozmístění a přemísťování a jejich údržba v průběhu výstavby vč. následného odstranění po ukončení stavebních prací.</t>
  </si>
  <si>
    <t>51</t>
  </si>
  <si>
    <t>045303000</t>
  </si>
  <si>
    <t>Koordinační činnost 2%</t>
  </si>
  <si>
    <t>1010499886</t>
  </si>
  <si>
    <t>045303000-1</t>
  </si>
  <si>
    <t>Koordinační činnost</t>
  </si>
  <si>
    <t>-374483734</t>
  </si>
  <si>
    <t>Koordinační činnost se smluvním správce systému EPS</t>
  </si>
  <si>
    <t>53</t>
  </si>
  <si>
    <t>DOP_1</t>
  </si>
  <si>
    <t>Doprava strojů</t>
  </si>
  <si>
    <t>-459170003</t>
  </si>
  <si>
    <t>POl</t>
  </si>
  <si>
    <t>1236392610</t>
  </si>
  <si>
    <t>Příplatek za stížené podmínky prováděných prací za plného provozu skladu dle pokynu vedoucího skladu</t>
  </si>
  <si>
    <t>55</t>
  </si>
  <si>
    <t>Pol157</t>
  </si>
  <si>
    <t>Revize</t>
  </si>
  <si>
    <t>212</t>
  </si>
  <si>
    <t>043103000</t>
  </si>
  <si>
    <t xml:space="preserve">Náklady na provedení zkoušek, revizí a měření </t>
  </si>
  <si>
    <t>-785551356</t>
  </si>
  <si>
    <t>Náklady na provedení zkoušek, revizí a měření</t>
  </si>
  <si>
    <t>Poznámka k položce: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</t>
  </si>
  <si>
    <t>57</t>
  </si>
  <si>
    <t>pol2</t>
  </si>
  <si>
    <t>Zpracování technické dokumentace</t>
  </si>
  <si>
    <t>1920701244</t>
  </si>
  <si>
    <t>Poznámka k položce:
Zpracování technické dokumentace - prováděcí, výrobní a dílenská dokumentace, technologické a pracovní předpisy a postupy, výpočty, technologické postupy a jiné doklady nutné k provedení díla.</t>
  </si>
  <si>
    <t>58</t>
  </si>
  <si>
    <t>Pol158</t>
  </si>
  <si>
    <t>Celkem doprava, přesun hmot, ubytování techniků, ostatní režie</t>
  </si>
  <si>
    <t>216</t>
  </si>
  <si>
    <t>59</t>
  </si>
  <si>
    <t>Test</t>
  </si>
  <si>
    <t>-1401408504</t>
  </si>
  <si>
    <t>Zkušební provoz před předáním díla</t>
  </si>
  <si>
    <t>SO010 - SKLAD PHM STŘELICE</t>
  </si>
  <si>
    <t>Sloupek.1</t>
  </si>
  <si>
    <t>Sloupek pro IR čidla</t>
  </si>
  <si>
    <t>70</t>
  </si>
  <si>
    <t xml:space="preserve">Poznámka k položce:
"• 24“ TFT-LCD, IPS, LED podsvícení
• Rozlišení 1920×1080
• Matná, antireflexní úprava displeje, odezva do 8 ms, pozorovací úhly min. 178°/178°
• Porty: minimálně 1× DisplayPort (DP)
• Výškově polohovatelný, naklápěcí, s funkcí pivot
• Součástí je i DP kabel minimálně 1,6 m, kterým půjde monitor připojit k dodávané stanici
• Integrovaný USB hub (min. 2× USB 3.0)
• Barva: černá/stříbrná
• Rozšířená celková záruka zařízení na 5 let NBD 5x9"
</t>
  </si>
  <si>
    <t xml:space="preserve">Poznámka k položce:
"• Procesor: min. 4 fyzická jádra, výkon dle benchmark testu Passmark CPU Mark od společnosti PassMark® Software vyšší než 11500 bodů,
zařazení v kategorii „Desktop“, max. TDP 35 W, instrukční sada pro akceleraci AES šifrování, integrované grafické jádro.
• Grafická karta: integrovaná, podpora 4K rozlišení při 60 Hz, podpora 2 současně běžících monitorů, DirectX 12 a H.265
• Operační paměť: 16 GB DDR4 (1× 16 GB), 1 volný slot, možnost rozšíření až na 32 GB
• Pevný disk: M.2 NVMe 250 GB SSD
• Porty: min. 6× USB (z toho alespoň 4× USB 3.0), audio jack, Gbit LAN, 2× digitální video výstup (z toho alespoň 1× DisplayPort)
• Napájecí zdroj: max. 65 W
• Barva: černá/stříbrná
• Rozměry: šířka max. 200 mm, hloubka max. 200 mm, výška max. 40 mm
• Zabezpečení:
o TPM 2.0
o Vzdálená správa pomocí nástrojů výrobce PC umožňující vzdálené zaheslování a update BIOS/UEFI a vzdáleně povolit či zakázat USB porty, licence nástrojů pro vzdálenou správu součástí dodávky
o Možnost připojení bezpečnostního lanka
o Detekce otevření šasi
• Operační systém: licence Microsoft Windows 11 Pro (64Bit) Czech OEM,
• Předinstalovaný na pevném disku Microsoft Windows 10 Pro (64Bit) Czech.
• Myš: optická, USB, 3 tlačítka, rolovací kolečko, černá/stříbrná, délka min. 110 mm
• Klávesnice: česká QWERTZ, USB, černá, podpora Windows 10
• Rozšířená celková záruka zařízení na 5 let NBD 5x9
   "
</t>
  </si>
  <si>
    <t>131251102</t>
  </si>
  <si>
    <t>Hloubení jam nezapažených v hornině třídy těžitelnosti I, skupiny 3 objem do 50 m3 strojně</t>
  </si>
  <si>
    <t>m3</t>
  </si>
  <si>
    <t>140964237</t>
  </si>
  <si>
    <t>162751117</t>
  </si>
  <si>
    <t>Vodorovné přemístění do 10000 m výkopku/sypaniny z horniny třídy těžitelnosti I, skupiny 1 až 3</t>
  </si>
  <si>
    <t>1010766267</t>
  </si>
  <si>
    <t>174151101</t>
  </si>
  <si>
    <t>Zásyp jam, šachet rýh nebo kolem objektů sypaninou se zhutněním</t>
  </si>
  <si>
    <t>-210856946</t>
  </si>
  <si>
    <t>-1926594397</t>
  </si>
  <si>
    <t>-1276396395</t>
  </si>
  <si>
    <t>61</t>
  </si>
  <si>
    <t>63</t>
  </si>
  <si>
    <t>SO02 - SKLAD PHM HÁJEK</t>
  </si>
  <si>
    <t>Poznámka k položce:
• 24“ TFT-LCD, IPS, LED podsvícení
• Rozlišení 1920×1080
• Matná, antireflexní úprava displeje, odezva do 8 ms, pozorovací úhly min. 178°/178°
• Porty: minimálně 1× DisplayPort (DP)
• Výškově polohovatelný, naklápěcí, s funkcí pivot
• Součástí je i DP kabel minimálně 1,6 m, kterým půjde monitor připojit k dodávané stanici
• Integrovaný USB hub (min. 2× USB 3.0)
• Barva: černá/stříbrná
• Rozšířená celková záruka zařízení na 5 let NBD 5x9</t>
  </si>
  <si>
    <t>997221645</t>
  </si>
  <si>
    <t>Poplatek za uložení na skládce (skládkovné) odpadu asfaltového bez dehtu kód odpadu 17 03 02</t>
  </si>
  <si>
    <t>20806181</t>
  </si>
  <si>
    <t>330337493</t>
  </si>
  <si>
    <t>SO03 - SKLAD PHM BĚLČICE</t>
  </si>
  <si>
    <t>1030972595</t>
  </si>
  <si>
    <t>1392741464</t>
  </si>
  <si>
    <t>-884245667</t>
  </si>
  <si>
    <t>-1910088950</t>
  </si>
  <si>
    <t>18400149</t>
  </si>
  <si>
    <t>SO04 - SKLAD PHM SMYSLOV</t>
  </si>
  <si>
    <t>-454641154</t>
  </si>
  <si>
    <t>-1642334314</t>
  </si>
  <si>
    <t>1020955886</t>
  </si>
  <si>
    <t>-645879940</t>
  </si>
  <si>
    <t>-834106548</t>
  </si>
  <si>
    <t>SO05 - SKLAD PHM ŠLAPANOV</t>
  </si>
  <si>
    <t>-865983700</t>
  </si>
  <si>
    <t>539400575</t>
  </si>
  <si>
    <t>596096775</t>
  </si>
  <si>
    <t>635757907</t>
  </si>
  <si>
    <t>-1214504550</t>
  </si>
  <si>
    <t>SO06 - SKLAD PHM VČELNÁ</t>
  </si>
  <si>
    <t>-1690004930</t>
  </si>
  <si>
    <t>1732831217</t>
  </si>
  <si>
    <t>2100968147</t>
  </si>
  <si>
    <t>33594499</t>
  </si>
  <si>
    <t>-1745138999</t>
  </si>
  <si>
    <t>SO07 - SKLAD PHM SEDLNICE</t>
  </si>
  <si>
    <t>SO08 - SKLAD PHM LOUKOV</t>
  </si>
  <si>
    <t>SO09 - SKLAD PHM KLOBOUKY</t>
  </si>
  <si>
    <t>64</t>
  </si>
  <si>
    <t>SO11 - SKLAD PHM MSTĚTICE</t>
  </si>
  <si>
    <t>Převzetí záruk</t>
  </si>
  <si>
    <t>Převzetí záruk za funkčnost stávající závory</t>
  </si>
  <si>
    <t>65</t>
  </si>
  <si>
    <t>SO12 - SKLAD PHM HNĚVICE</t>
  </si>
  <si>
    <t xml:space="preserve">Poznámka k položce:
• 24“ TFT-LCD, IPS, LED podsvícení
• Rozlišení 1920×1080
• Matná, antireflexní úprava displeje, odezva do 8 ms, pozorovací úhly min. 178°/178°
• Porty: minimálně 1× DisplayPort (DP)
• Výškově polohovatelný, naklápěcí, s funkcí pivot
• Součástí je i DP kabel minimálně 1,6 m, kterým půjde monitor připojit k dodávané stanici
• Integrovaný USB hub (min. 2× USB 3.0)
• Barva: černá/stříbrná
</t>
  </si>
  <si>
    <t>SO13 - SKLAD PHM CEREKVICE</t>
  </si>
  <si>
    <t xml:space="preserve">Poznámka k položce:
• Procesor: min. 4 fyzická jádra, výkon dle benchmark testu Passmark CPU Mark od společnosti PassMark® Software vyšší než 11500 bodů,
zařazení v kategorii „Desktop“ max. TDP 35 W, instrukční sada pro akceleraci AES šifrování, integrované grafické jádro.
• Grafická karta: integrovaná, podpora 4K rozlišení při 60 Hz, podpora 2 současně běžících monitorů, DirectX 12 a H.265
• Operační paměť: 16 GB DDR4 (1× 16 GB), 1 volný slot, možnost rozšíření až na 32 GB
• Pevný disk: M.2 NVMe 250 GB SSD
• Porty: min. 6× USB (z toho alespoň 4× USB 3.0), audio jack, Gbit LAN, 2× digitální video výstup (z toho alespoň 1× DisplayPort)
• Napájecí zdroj: max. 65 W
• Barva: černá/stříbrná
• Rozměry: šířka max. 200 mm, hloubka max. 200 mm, výška max. 40 mm
• Zabezpečení:
o TPM 2.0
o Vzdálená správa pomocí nástrojů výrobce PC umožňující vzdálené zaheslování a update BIOS/UEFI a vzdáleně povolit či zakázat USB porty, licence nástrojů pro vzdálenou správu součástí dodávky
o Možnost připojení bezpečnostního lanka
o Detekce otevření šasi
• Operační systém: licence Microsoft Windows 11 Pro (64Bit) Czech OEM,
• Předinstalovaný na pevném disku Microsoft Windows 10 Pro (64Bit) Czech.
• Myš: optická, USB, 3 tlačítka, rolovací kolečko, černá/stříbrná, délka min. 110 mm
• Klávesnice: česká QWERTZ, USB, černá, podpora Windows 10
• Rozšířená celková záruka zařízení na 5 let NBD 5x9
</t>
  </si>
  <si>
    <t xml:space="preserve">Poznámka k položce:
• Procesor: min. 4 fyzická jádra, výkon dle benchmark testu Passmark CPU Mark od společnosti PassMark® Software vyšší než 11500 bodů,
zařazení v kategorii „Desktop“, max. TDP 35 W, instrukční sada pro akceleraci AES šifrování, integrované grafické jádro.
• Grafická karta: integrovaná, podpora 4K rozlišení při 60 Hz, podpora 2 současně běžících monitorů, DirectX 12 a H.265
• Operační paměť: 16 GB DDR4 (1× 16 GB), 1 volný slot, možnost rozšíření až na 32 GB
• Pevný disk: M.2 NVMe 250 GB SSD
• Porty: min. 6× USB (z toho alespoň 4× USB 3.0), audio jack, Gbit LAN, 2× digitální video výstup (z toho alespoň 1× DisplayPort)
• Napájecí zdroj: max. 65 W
• Barva: černá/stříbrná
• Rozměry: šířka max. 200 mm, hloubka max. 200 mm, výška max. 40 mm
• Zabezpečení:
o TPM 2.0
o Vzdálená správa pomocí nástrojů výrobce PC umožňující vzdálené zaheslování a update BIOS/UEFI a vzdáleně povolit či zakázat USB porty, licence nástrojů pro vzdálenou správu součástí dodávky
o Možnost připojení bezpečnostního lanka
o Detekce otevření šasi
• Operační systém: licence Microsoft Windows 11 Pro (64Bit) Czech OEM,
• Předinstalovaný na pevném disku Microsoft Windows 10 Pro (64Bit) Czech.
• Myš: optická, USB, 3 tlačítka, rolovací kolečko, černá/stříbrná, délka min. 110 mm
• Klávesnice: česká QWERTZ, USB, černá, podpora Windows 10
• Rozšířená celková záruka zařízení na 5 let NBD 5x9
</t>
  </si>
  <si>
    <t xml:space="preserve">Poznámka k položce:
• Procesor: min. 4 fyzická jádra, výkon dle benchmark testu Passmark CPU Mark od společnosti PassMark® Software vyšší než 11500 bodů,
zařazení v kategorii „Desktop“, max. TDP 35 W, instrukční sada pro akceleraci AES šifrování, integrované grafické jádro.
• Grafická karta: integrovaná, podpora 4K rozlišení při 60 Hz, podpora 2 současně běžících monitorů, DirectX 12 a H.265
• Operační paměť: 16 GB DDR4 (1× 16 GB), 1 volný slot, možnost rozšíření až na 32 GB
• Pevný disk: M.2 NVMe 250 GB SSD
• Porty: min. 6× USB (z toho alespoň 4× USB 3.0), audio jack, Gbit LAN, 2× digitální video výstup (z toho alespoň 1× DisplayPort)
• Napájecí zdroj: max. 65 W
• Barva: černá/stříbrná
• Rozměry: šířka max. 200 mm, hloubka max. 200 mm, výška max. 40 mm
• Zabezpečení:
o TPM 2.0
o Vzdálená správa pomocí nástrojů výrobce PC umožňující vzdálené zaheslování a update BIOS/UEFI a vzdáleně povolit či zakázat USB porty, licence nástrojů pro vzdálenou správu součástí dodávky
o Možnost připojení bezpečnostního lanka
o Detekce otevření šasi
• Operační systém: licence Microsoft Windows 11 Pro (64Bit) Czech OEM,
• Předinstalovaný na pevném disku Microsoft Windows 10 Pro (64Bit) Czech.
• Myš: optická, USB, 3 tlačítka, rolovací kolečko, černá/stříbrná, délka min. 110 mm
• Klávesnice: česká QWERTZ, USB, černá, podpora Windows 10
• Rozšířená celková záruka zařízení na 5 let NBD 5x9
</t>
  </si>
  <si>
    <t>Poznámka k položce:
• Procesor: min. 4 fyzická jádra, výkon dle benchmark testu Passmark CPU Mark od společnosti PassMark® Software vyšší než 11500 bodů,
zařazení v kategorii „Desktop“, max. TDP 35 W, instrukční sada pro akceleraci AES šifrování, integrované grafické jádro.
• Grafická karta: integrovaná, podpora 4K rozlišení při 60 Hz, podpora 2 současně běžících monitorů, DirectX 12 a H.265
• Operační paměť: 16 GB DDR4 (1× 16 GB), 1 volný slot, možnost rozšíření až na 32 GB
• Pevný disk: M.2 NVMe 250 GB SSD
• Porty: min. 6× USB (z toho alespoň 4× USB 3.0), audio jack, Gbit LAN, 2× digitální video výstup (z toho alespoň 1× DisplayPort)
• Napájecí zdroj: max. 65 W
• Barva: černá/stříbrná
• Rozměry: šířka max. 200 mm, hloubka max. 200 mm, výška max. 40 mm
• Zabezpečení:
o TPM 2.0
o Vzdálená správa pomocí nástrojů výrobce PC umožňující vzdálené zaheslování a update BIOS/UEFI a vzdáleně povolit či zakázat USB porty, licence nástrojů pro vzdálenou správu součástí dodávky
o Možnost připojení bezpečnostního lanka
o Detekce otevření šasi
• Operační systém: licence Microsoft Windows 11 Pro (64Bit) Czech OEM,
• Předinstalovaný na pevném disku Microsoft Windows 10 Pro (64Bit) Czech.
• Myš: optická, USB, 3 tlačítka, rolovací kolečko, černá/stříbrná, délka min. 110 mm
• Klávesnice: česká QWERTZ, USB, černá, podpora Windows 10
• Rozšířená celková záruka zařízení na 5 let NBD 5x9</t>
  </si>
  <si>
    <t xml:space="preserve">Poznámka k položce:
• Procesor: min. 4 fyzická jádra, výkon dle benchmark testu Passmark CPU Mark od společnosti PassMark® Software vyšší než 11500 bodů,
zařazení v kategorii „Desktop“ , max. TDP 35 W, instrukční sada pro akceleraci AES šifrování, integrované grafické jádro.
• Grafická karta: integrovaná, podpora 4K rozlišení při 60 Hz, podpora 2 současně běžících monitorů, DirectX 12 a H.265
• Operační paměť: 16 GB DDR4 (1× 16 GB), 1 volný slot, možnost rozšíření až na 32 GB
• Pevný disk: M.2 NVMe 250 GB SSD
• Porty: min. 6× USB (z toho alespoň 4× USB 3.0), audio jack, Gbit LAN, 2× digitální video výstup (z toho alespoň 1× DisplayPort)
• Napájecí zdroj: max. 65 W
• Barva: černá/stříbrná
• Rozměry: šířka max. 200 mm, hloubka max. 200 mm, výška max. 40 mm
• Zabezpečení:
o TPM 2.0
o Vzdálená správa pomocí nástrojů výrobce PC umožňující vzdálené zaheslování a update BIOS/UEFI a vzdáleně povolit či zakázat USB porty, licence nástrojů pro vzdálenou správu součástí dodávky
o Možnost připojení bezpečnostního lanka
o Detekce otevření šasi
• Operační systém: licence Microsoft Windows 11 Pro (64Bit) Czech OEM,
• Předinstalovaný na pevném disku Microsoft Windows 10 Pro (64Bit) Czech.
• Myš: optická, USB, 3 tlačítka, rolovací kolečko, černá/stříbrná, délka min. 110 mm
• Klávesnice: česká QWERTZ, USB, černá, podpora Windows 10
• Rozšířená celková záruka zařízení na 5 let NBD 5x9
</t>
  </si>
  <si>
    <t xml:space="preserve">Poznámka k položce:
• Procesor: min. 4 fyzická jádra, výkon dle benchmark testu Passmark CPU Mark od společnosti PassMark® Software vyšší než 11500 bodů,
zařazení v kategorii „Desktop“, max. TDP 35 W, instrukční sada pro akceleraci AES šifrování, integrované grafické jádro.
• Grafická karta: integrovaná, podpora 4K rozlišení při 60 Hz, podpora 2 současně běžících monitorů, DirectX 12 a H.265
• Operační paměť: 16 GB DDR4 (1× 16 GB), 1 volný slot, možnost rozšíření až na 32 GB
• Pevný disk: M.2 NVMe 250 GB SSD
• Porty: min. 6× USB (z toho alespoň 4× USB 3.0), audio jack, Gbit LAN, 2× digitální video výstup (z toho alespoň 1× DisplayPort)
• Napájecí zdroj: max. 65 W
• Barva: černá/stříbrná
• Rozměry: šířka max. 200 mm, hloubka max. 200 mm, výška max. 40 mm
• Zabezpečení:
o TPM 2.0
o Vzdálená správa pomocí nástrojů výrobce PC umožňující vzdálené zaheslování a update BIOS/UEFI a vzdáleně povolit či zakázat USB porty, licence nástrojů pro vzdálenou správu součástí dodávky
o Možnost připojení bezpečnostního lanka
o Detekce otevření šasi
• Operační systém: licence Microsoft Windows 11 Pro (64Bit) Czech OEM,
• Předinstalovaný na pevném disku Microsoft Windows 10 Pro (64Bit) Czech.
• Myš: optická, USB, 3 tlačítka, rolovací kolečko, černá/stříbrná, délka min. 110 mm
• Klávesnice: česká QWERTZ, USB, černá, podpora Windows 10
• Rozšířená celková záruka zařízení na 5 let NBD 5x9
</t>
  </si>
  <si>
    <t>Poznámka k položce:
RAM 32GB kompatibilní paměti s Dell PowerEdge R530 (sn: 2XJXGD2, 8HZT762, 2XKVGD2, JGZT762, 9GZT762, 2XKZGD2). Výrobcem schválená komponenta pro dané zařízení v rámci udržení záruky</t>
  </si>
  <si>
    <t>Poznámka k položce:
HDD 600GB 10K 12Gbps SAS kompatibilní s Dell PowerEdge R530 (sn: 2XJXGD2, 8HZT762, 2XKVGD2, JGZT762, 9GZT762, 2XKZGD2).Výrobcem schválená komponenta pro dané zařízení v rámci udržení záruky</t>
  </si>
  <si>
    <t>Poznámka k položce:
RAM 32GB kompatibilní paměti s Dell PowerEdge R530 (sn: 2XJXGD2, 8HZT762, 2XKVGD2, JGZT762, 9GZT762, 2XKZGD2).Výrobcem schválená komponenta pro dané zařízení v rámci udržení záruky</t>
  </si>
  <si>
    <t>Průmyslový tablet 10" - 13" s aktuální verzí os Android s krytím IP 67, kompatibilní s Cisco AP 2800, ověřování EAP/TLS certifikátem, doplněný o čtečkau OCR kódu (OP a cestovní  apas) a RFID karet/čipů typu 125Khz / 13,56Mhz.  + Rozšířená celková záruka zařízení na 5 let NBD 5x9</t>
  </si>
  <si>
    <t xml:space="preserve">Poznámka k položce:
• Procesor: min. 4 fyzická jádra, výkon dle benchmark testu Passmark CPU Mark od společnosti PassMark® Software vyšší než 11500 bodů,
zařazení v kategorii „Desktop“, max. TDP 35 W, instrukční sada pro akceleraci AES šifrování, integrované grafické jádro.
• Grafická karta: integrovaná, podpora 4K rozlišení při 60 Hz, podpora 2 současně běžících monitorů, DirectX 12 a H.265
• Operační paměť: 16 GB DDR4 (1× 16 GB), 1 volný slot, možnost rozšíření až na 32 GB
• Pevný disk: M.2 NVMe 250 GB SSD
• Porty: min. 6× USB (z toho alespoň 4× USB 3.0), audio jack, Gbit LAN, 2× digitální video výstup (z toho alespoň 1× DisplayPort)
• Napájecí zdroj: max. 65 W
• Barva: černá/stříbrná
• Rozměry: šířka max. 200 mm, hloubka max. 200 mm, výška max. 40 mm
• Zabezpečení:
o TPM 2.0
o Vzdálená správa pomocí nástrojů výrobce PC umožňující vzdálené zaheslování a update BIOS/UEFI a vzdáleně povolit či zakázat USB porty, licence nástrojů pro vzdálenou správu součástí dodávky
o Možnost připojení bezpečnostního lanka
o Detekce otevření šasi
• Operační systém: licence Microsoft Windows 11 Pro (64Bit) Czech OEM,
• Předinstalovaný na pevném disku Microsoft Windows 10 Pro (64Bit) Czech.
• Myš: optická, USB, 3 tlačítka, rolovací kolečko, černá/stříbrná, délka min. 110 mm
• Klávesnice: česká QWERTZ, USB, černá, podpora Windows 10
•              Rozšířená celková záruka zařízení na 5 let NBD 5x9
</t>
  </si>
  <si>
    <t>Poznámka k položce:
• 24“ TFT-LCD, IPS, LED podsvícení
• Rozlišení 1920×1080
• Matná, antireflexní úprava displeje, odezva do 8 ms, pozorovací úhly min. 178°/178°
• Porty: minimálně 1× DisplayPort (DP)
• Výškově polohovatelný, naklápěcí, s funkcí pivot
• Součástí je i DP kabel minimálně 1,6 m, kterým půjde monitor připojit k dodávané stanici
• Integrovaný USB hub (min. 2× USB 3.0)
• Barva: černá/stříbrná
•              Rozšířená celková záruka zařízení na 5 let NBD 5x9</t>
  </si>
  <si>
    <t xml:space="preserve">Systémový switch   </t>
  </si>
  <si>
    <t>Cisco systems / AMGsystems / Metel.  18 Port Managed Switch, 16 x 10/100/1000Base-T(x) RJ45 Ports with 802.3at 30W PoE (290W Max), 2 x 10/100/1000Base-T(x) RJ45 or 100/1000Base-Fx SFP Combo Ports, 1U 19inch Rack Mount, 0°C to +50°C, 100-240VAC IEC Mains Power Input   • Rozšířená celková záruka zařízení na 5 let NBD 5x9</t>
  </si>
  <si>
    <t>Venkovní bezdrátové AP Cisco Aironet 2800 včetně příslušenství - konzole na zeď</t>
  </si>
  <si>
    <t xml:space="preserve"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</si>
</sst>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>
        <color rgb="FF969696"/>
      </top>
      <bottom style="hair">
        <color rgb="FF969696"/>
      </bottom>
    </border>
    <border>
      <left style="hair">
        <color rgb="FF969696"/>
      </left>
      <right style="medium"/>
      <top style="hair">
        <color rgb="FF969696"/>
      </top>
      <bottom style="hair">
        <color rgb="FF969696"/>
      </bottom>
    </border>
    <border>
      <left/>
      <right style="medium"/>
      <top/>
      <bottom style="hair">
        <color rgb="FF969696"/>
      </bottom>
    </border>
    <border>
      <left/>
      <right style="medium"/>
      <top style="hair">
        <color rgb="FF969696"/>
      </top>
      <bottom/>
    </border>
    <border>
      <left/>
      <right style="medium"/>
      <top style="hair">
        <color rgb="FF000000"/>
      </top>
      <bottom style="hair">
        <color rgb="FF000000"/>
      </bottom>
    </border>
    <border>
      <left/>
      <right style="medium"/>
      <top style="hair">
        <color rgb="FF000000"/>
      </top>
      <bottom/>
    </border>
    <border>
      <left/>
      <right style="medium"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3" xfId="0" applyBorder="1"/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13" fillId="0" borderId="16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6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166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30" fillId="0" borderId="9" xfId="0" applyNumberFormat="1" applyFont="1" applyBorder="1" applyAlignment="1">
      <alignment/>
    </xf>
    <xf numFmtId="166" fontId="30" fillId="0" borderId="9" xfId="0" applyNumberFormat="1" applyFont="1" applyBorder="1" applyAlignment="1">
      <alignment/>
    </xf>
    <xf numFmtId="166" fontId="30" fillId="0" borderId="10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2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32" fillId="0" borderId="21" xfId="0" applyFont="1" applyBorder="1" applyAlignment="1" applyProtection="1">
      <alignment horizontal="center" vertical="center"/>
      <protection locked="0"/>
    </xf>
    <xf numFmtId="49" fontId="32" fillId="0" borderId="21" xfId="0" applyNumberFormat="1" applyFont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left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167" fontId="32" fillId="0" borderId="21" xfId="0" applyNumberFormat="1" applyFont="1" applyBorder="1" applyAlignment="1" applyProtection="1">
      <alignment vertical="center"/>
      <protection locked="0"/>
    </xf>
    <xf numFmtId="4" fontId="32" fillId="4" borderId="21" xfId="0" applyNumberFormat="1" applyFont="1" applyFill="1" applyBorder="1" applyAlignment="1" applyProtection="1">
      <alignment vertical="center"/>
      <protection locked="0"/>
    </xf>
    <xf numFmtId="0" fontId="33" fillId="0" borderId="21" xfId="0" applyFont="1" applyBorder="1" applyAlignment="1" applyProtection="1">
      <alignment vertical="center"/>
      <protection locked="0"/>
    </xf>
    <xf numFmtId="0" fontId="33" fillId="0" borderId="2" xfId="0" applyFont="1" applyBorder="1" applyAlignment="1">
      <alignment vertical="center"/>
    </xf>
    <xf numFmtId="0" fontId="32" fillId="4" borderId="16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166" fontId="21" fillId="0" borderId="1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21" xfId="0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left" vertical="center" wrapText="1"/>
      <protection locked="0"/>
    </xf>
    <xf numFmtId="0" fontId="20" fillId="0" borderId="21" xfId="0" applyFont="1" applyBorder="1" applyAlignment="1" applyProtection="1">
      <alignment horizontal="center" vertical="center" wrapText="1"/>
      <protection locked="0"/>
    </xf>
    <xf numFmtId="167" fontId="20" fillId="0" borderId="21" xfId="0" applyNumberFormat="1" applyFont="1" applyBorder="1" applyAlignment="1" applyProtection="1">
      <alignment vertical="center"/>
      <protection locked="0"/>
    </xf>
    <xf numFmtId="4" fontId="20" fillId="4" borderId="21" xfId="0" applyNumberFormat="1" applyFont="1" applyFill="1" applyBorder="1" applyAlignment="1" applyProtection="1">
      <alignment vertical="center"/>
      <protection locked="0"/>
    </xf>
    <xf numFmtId="0" fontId="21" fillId="4" borderId="16" xfId="0" applyFont="1" applyFill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12" fillId="0" borderId="0" xfId="0" applyFont="1" applyBorder="1" applyAlignment="1">
      <alignment horizontal="left" vertical="center"/>
    </xf>
    <xf numFmtId="0" fontId="0" fillId="0" borderId="26" xfId="0" applyBorder="1"/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3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4" fontId="22" fillId="0" borderId="26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/>
      <protection locked="0"/>
    </xf>
    <xf numFmtId="4" fontId="7" fillId="0" borderId="26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" fontId="8" fillId="0" borderId="26" xfId="0" applyNumberFormat="1" applyFont="1" applyBorder="1" applyAlignment="1">
      <alignment/>
    </xf>
    <xf numFmtId="0" fontId="0" fillId="0" borderId="25" xfId="0" applyFont="1" applyBorder="1" applyAlignment="1" applyProtection="1">
      <alignment vertical="center"/>
      <protection locked="0"/>
    </xf>
    <xf numFmtId="4" fontId="32" fillId="0" borderId="35" xfId="0" applyNumberFormat="1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>
      <alignment vertical="center" wrapText="1"/>
    </xf>
    <xf numFmtId="4" fontId="20" fillId="0" borderId="35" xfId="0" applyNumberFormat="1" applyFont="1" applyBorder="1" applyAlignment="1" applyProtection="1">
      <alignment vertical="center"/>
      <protection locked="0"/>
    </xf>
    <xf numFmtId="0" fontId="2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20" fillId="3" borderId="26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2" fillId="0" borderId="26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36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4" fontId="5" fillId="3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49" fontId="32" fillId="0" borderId="2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0" fillId="3" borderId="38" xfId="0" applyFont="1" applyFill="1" applyBorder="1" applyAlignment="1">
      <alignment horizontal="left" vertical="center"/>
    </xf>
    <xf numFmtId="4" fontId="22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16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4" fontId="5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0" fillId="5" borderId="0" xfId="0" applyFill="1"/>
    <xf numFmtId="0" fontId="20" fillId="3" borderId="6" xfId="0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0" borderId="26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11" fillId="6" borderId="0" xfId="0" applyFont="1" applyFill="1" applyAlignment="1">
      <alignment horizontal="center" vertical="center"/>
    </xf>
    <xf numFmtId="0" fontId="0" fillId="0" borderId="0" xfId="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9"/>
  <sheetViews>
    <sheetView showGridLines="0" zoomScale="85" zoomScaleNormal="85" workbookViewId="0" topLeftCell="A1">
      <selection activeCell="Y114" sqref="Y1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pans="44:72" s="1" customFormat="1" ht="36.95" customHeight="1" thickBot="1">
      <c r="AR2" s="263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S2" s="14" t="s">
        <v>7</v>
      </c>
      <c r="BT2" s="14" t="s">
        <v>8</v>
      </c>
    </row>
    <row r="3" spans="2:72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9"/>
      <c r="AQ3" s="15"/>
      <c r="AR3" s="16"/>
      <c r="BS3" s="14" t="s">
        <v>7</v>
      </c>
      <c r="BT3" s="14" t="s">
        <v>9</v>
      </c>
    </row>
    <row r="4" spans="2:71" s="1" customFormat="1" ht="24.95" customHeight="1">
      <c r="B4" s="140"/>
      <c r="C4" s="141"/>
      <c r="D4" s="142" t="s">
        <v>10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3"/>
      <c r="AR4" s="16"/>
      <c r="AS4" s="17" t="s">
        <v>11</v>
      </c>
      <c r="BG4" s="18" t="s">
        <v>12</v>
      </c>
      <c r="BS4" s="14" t="s">
        <v>13</v>
      </c>
    </row>
    <row r="5" spans="2:71" s="1" customFormat="1" ht="12" customHeight="1">
      <c r="B5" s="140"/>
      <c r="C5" s="141"/>
      <c r="D5" s="144" t="s">
        <v>14</v>
      </c>
      <c r="E5" s="141"/>
      <c r="F5" s="141"/>
      <c r="G5" s="141"/>
      <c r="H5" s="141"/>
      <c r="I5" s="141"/>
      <c r="J5" s="141"/>
      <c r="K5" s="247" t="s">
        <v>15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143"/>
      <c r="AR5" s="16"/>
      <c r="BG5" s="244" t="s">
        <v>494</v>
      </c>
      <c r="BS5" s="14" t="s">
        <v>7</v>
      </c>
    </row>
    <row r="6" spans="2:71" s="1" customFormat="1" ht="36.95" customHeight="1">
      <c r="B6" s="140"/>
      <c r="C6" s="141"/>
      <c r="D6" s="145" t="s">
        <v>16</v>
      </c>
      <c r="E6" s="141"/>
      <c r="F6" s="141"/>
      <c r="G6" s="141"/>
      <c r="H6" s="141"/>
      <c r="I6" s="141"/>
      <c r="J6" s="141"/>
      <c r="K6" s="249" t="s">
        <v>17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143"/>
      <c r="AR6" s="16"/>
      <c r="BG6" s="245"/>
      <c r="BS6" s="14" t="s">
        <v>7</v>
      </c>
    </row>
    <row r="7" spans="2:71" s="1" customFormat="1" ht="12" customHeight="1">
      <c r="B7" s="140"/>
      <c r="C7" s="141"/>
      <c r="D7" s="146" t="s">
        <v>18</v>
      </c>
      <c r="E7" s="141"/>
      <c r="F7" s="141"/>
      <c r="G7" s="141"/>
      <c r="H7" s="141"/>
      <c r="I7" s="141"/>
      <c r="J7" s="141"/>
      <c r="K7" s="147" t="s">
        <v>1</v>
      </c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6" t="s">
        <v>19</v>
      </c>
      <c r="AL7" s="141"/>
      <c r="AM7" s="141"/>
      <c r="AN7" s="147" t="s">
        <v>1</v>
      </c>
      <c r="AO7" s="141"/>
      <c r="AP7" s="143"/>
      <c r="AR7" s="16"/>
      <c r="BG7" s="245"/>
      <c r="BS7" s="14" t="s">
        <v>7</v>
      </c>
    </row>
    <row r="8" spans="2:71" s="1" customFormat="1" ht="12" customHeight="1">
      <c r="B8" s="140"/>
      <c r="C8" s="141"/>
      <c r="D8" s="146" t="s">
        <v>20</v>
      </c>
      <c r="E8" s="141"/>
      <c r="F8" s="141"/>
      <c r="G8" s="141"/>
      <c r="H8" s="141"/>
      <c r="I8" s="141"/>
      <c r="J8" s="141"/>
      <c r="K8" s="147" t="s">
        <v>21</v>
      </c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6" t="s">
        <v>22</v>
      </c>
      <c r="AL8" s="141"/>
      <c r="AM8" s="141"/>
      <c r="AN8" s="148" t="s">
        <v>23</v>
      </c>
      <c r="AO8" s="141"/>
      <c r="AP8" s="143"/>
      <c r="AR8" s="16"/>
      <c r="BG8" s="245"/>
      <c r="BS8" s="14" t="s">
        <v>7</v>
      </c>
    </row>
    <row r="9" spans="2:71" s="1" customFormat="1" ht="14.45" customHeight="1"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3"/>
      <c r="AR9" s="16"/>
      <c r="BG9" s="245"/>
      <c r="BS9" s="14" t="s">
        <v>7</v>
      </c>
    </row>
    <row r="10" spans="2:71" s="1" customFormat="1" ht="12" customHeight="1">
      <c r="B10" s="140"/>
      <c r="C10" s="141"/>
      <c r="D10" s="146" t="s">
        <v>24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6" t="s">
        <v>25</v>
      </c>
      <c r="AL10" s="141"/>
      <c r="AM10" s="141"/>
      <c r="AN10" s="147" t="s">
        <v>1</v>
      </c>
      <c r="AO10" s="141"/>
      <c r="AP10" s="143"/>
      <c r="AR10" s="16"/>
      <c r="BG10" s="245"/>
      <c r="BS10" s="14" t="s">
        <v>7</v>
      </c>
    </row>
    <row r="11" spans="2:71" s="1" customFormat="1" ht="18.4" customHeight="1">
      <c r="B11" s="140"/>
      <c r="C11" s="141"/>
      <c r="D11" s="141"/>
      <c r="E11" s="147" t="s">
        <v>21</v>
      </c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6" t="s">
        <v>26</v>
      </c>
      <c r="AL11" s="141"/>
      <c r="AM11" s="141"/>
      <c r="AN11" s="147" t="s">
        <v>1</v>
      </c>
      <c r="AO11" s="141"/>
      <c r="AP11" s="143"/>
      <c r="AR11" s="16"/>
      <c r="BG11" s="245"/>
      <c r="BS11" s="14" t="s">
        <v>7</v>
      </c>
    </row>
    <row r="12" spans="2:71" s="1" customFormat="1" ht="6.95" customHeight="1">
      <c r="B12" s="140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3"/>
      <c r="AR12" s="16"/>
      <c r="BG12" s="245"/>
      <c r="BS12" s="14" t="s">
        <v>7</v>
      </c>
    </row>
    <row r="13" spans="2:71" s="1" customFormat="1" ht="12" customHeight="1">
      <c r="B13" s="140"/>
      <c r="C13" s="141"/>
      <c r="D13" s="146" t="s">
        <v>27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6" t="s">
        <v>25</v>
      </c>
      <c r="AL13" s="141"/>
      <c r="AM13" s="141"/>
      <c r="AN13" s="149" t="s">
        <v>28</v>
      </c>
      <c r="AO13" s="141"/>
      <c r="AP13" s="143"/>
      <c r="AR13" s="16"/>
      <c r="BG13" s="245"/>
      <c r="BS13" s="14" t="s">
        <v>7</v>
      </c>
    </row>
    <row r="14" spans="2:71" ht="12.75">
      <c r="B14" s="140"/>
      <c r="C14" s="141"/>
      <c r="D14" s="141"/>
      <c r="E14" s="250" t="s">
        <v>28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146" t="s">
        <v>26</v>
      </c>
      <c r="AL14" s="141"/>
      <c r="AM14" s="141"/>
      <c r="AN14" s="149" t="s">
        <v>28</v>
      </c>
      <c r="AO14" s="141"/>
      <c r="AP14" s="143"/>
      <c r="AR14" s="16"/>
      <c r="BG14" s="245"/>
      <c r="BS14" s="14" t="s">
        <v>7</v>
      </c>
    </row>
    <row r="15" spans="2:71" s="1" customFormat="1" ht="6.95" customHeight="1"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3"/>
      <c r="AR15" s="16"/>
      <c r="BG15" s="245"/>
      <c r="BS15" s="14" t="s">
        <v>3</v>
      </c>
    </row>
    <row r="16" spans="2:71" s="1" customFormat="1" ht="12" customHeight="1">
      <c r="B16" s="140"/>
      <c r="C16" s="141"/>
      <c r="D16" s="146" t="s">
        <v>29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6" t="s">
        <v>25</v>
      </c>
      <c r="AL16" s="141"/>
      <c r="AM16" s="141"/>
      <c r="AN16" s="147" t="s">
        <v>1</v>
      </c>
      <c r="AO16" s="141"/>
      <c r="AP16" s="143"/>
      <c r="AR16" s="16"/>
      <c r="BG16" s="245"/>
      <c r="BS16" s="14" t="s">
        <v>3</v>
      </c>
    </row>
    <row r="17" spans="2:71" s="1" customFormat="1" ht="18.4" customHeight="1">
      <c r="B17" s="140"/>
      <c r="C17" s="141"/>
      <c r="D17" s="141"/>
      <c r="E17" s="147" t="s">
        <v>21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6" t="s">
        <v>26</v>
      </c>
      <c r="AL17" s="141"/>
      <c r="AM17" s="141"/>
      <c r="AN17" s="147" t="s">
        <v>1</v>
      </c>
      <c r="AO17" s="141"/>
      <c r="AP17" s="143"/>
      <c r="AR17" s="16"/>
      <c r="BG17" s="245"/>
      <c r="BS17" s="14" t="s">
        <v>4</v>
      </c>
    </row>
    <row r="18" spans="2:71" s="1" customFormat="1" ht="6.95" customHeight="1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3"/>
      <c r="AR18" s="16"/>
      <c r="BG18" s="245"/>
      <c r="BS18" s="14" t="s">
        <v>7</v>
      </c>
    </row>
    <row r="19" spans="2:71" s="1" customFormat="1" ht="12" customHeight="1">
      <c r="B19" s="140"/>
      <c r="C19" s="141"/>
      <c r="D19" s="146" t="s">
        <v>30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6" t="s">
        <v>25</v>
      </c>
      <c r="AL19" s="141"/>
      <c r="AM19" s="141"/>
      <c r="AN19" s="147" t="s">
        <v>1</v>
      </c>
      <c r="AO19" s="141"/>
      <c r="AP19" s="143"/>
      <c r="AR19" s="16"/>
      <c r="BG19" s="245"/>
      <c r="BS19" s="14" t="s">
        <v>7</v>
      </c>
    </row>
    <row r="20" spans="2:71" s="1" customFormat="1" ht="18.4" customHeight="1">
      <c r="B20" s="140"/>
      <c r="C20" s="141"/>
      <c r="D20" s="141"/>
      <c r="E20" s="147" t="s">
        <v>21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6" t="s">
        <v>26</v>
      </c>
      <c r="AL20" s="141"/>
      <c r="AM20" s="141"/>
      <c r="AN20" s="147" t="s">
        <v>1</v>
      </c>
      <c r="AO20" s="141"/>
      <c r="AP20" s="143"/>
      <c r="AR20" s="16"/>
      <c r="BG20" s="245"/>
      <c r="BS20" s="14" t="s">
        <v>4</v>
      </c>
    </row>
    <row r="21" spans="2:59" s="1" customFormat="1" ht="6.95" customHeight="1"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3"/>
      <c r="AR21" s="16"/>
      <c r="BG21" s="245"/>
    </row>
    <row r="22" spans="2:59" s="1" customFormat="1" ht="12" customHeight="1">
      <c r="B22" s="140"/>
      <c r="C22" s="141"/>
      <c r="D22" s="146" t="s">
        <v>31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3"/>
      <c r="AR22" s="16"/>
      <c r="BG22" s="245"/>
    </row>
    <row r="23" spans="2:59" s="1" customFormat="1" ht="16.5" customHeight="1">
      <c r="B23" s="140"/>
      <c r="C23" s="141"/>
      <c r="D23" s="141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141"/>
      <c r="AP23" s="143"/>
      <c r="AR23" s="16"/>
      <c r="BG23" s="245"/>
    </row>
    <row r="24" spans="2:59" s="1" customFormat="1" ht="6.95" customHeight="1"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3"/>
      <c r="AR24" s="16"/>
      <c r="BG24" s="245"/>
    </row>
    <row r="25" spans="2:59" s="1" customFormat="1" ht="6.95" customHeight="1">
      <c r="B25" s="140"/>
      <c r="C25" s="14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43"/>
      <c r="AR25" s="16"/>
      <c r="BG25" s="245"/>
    </row>
    <row r="26" spans="1:59" s="2" customFormat="1" ht="25.9" customHeight="1">
      <c r="A26" s="20"/>
      <c r="B26" s="150"/>
      <c r="C26" s="42"/>
      <c r="D26" s="22" t="s">
        <v>32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53">
        <f>ROUND(AG94,2)</f>
        <v>0</v>
      </c>
      <c r="AL26" s="254"/>
      <c r="AM26" s="254"/>
      <c r="AN26" s="254"/>
      <c r="AO26" s="254"/>
      <c r="AP26" s="151"/>
      <c r="AQ26" s="20"/>
      <c r="AR26" s="21"/>
      <c r="BG26" s="245"/>
    </row>
    <row r="27" spans="1:59" s="2" customFormat="1" ht="6.95" customHeight="1">
      <c r="A27" s="20"/>
      <c r="B27" s="150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151"/>
      <c r="AQ27" s="20"/>
      <c r="AR27" s="21"/>
      <c r="BG27" s="245"/>
    </row>
    <row r="28" spans="1:59" s="2" customFormat="1" ht="12.75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42"/>
      <c r="L28" s="255" t="s">
        <v>33</v>
      </c>
      <c r="M28" s="255"/>
      <c r="N28" s="255"/>
      <c r="O28" s="255"/>
      <c r="P28" s="255"/>
      <c r="Q28" s="42"/>
      <c r="R28" s="42"/>
      <c r="S28" s="42"/>
      <c r="T28" s="42"/>
      <c r="U28" s="42"/>
      <c r="V28" s="42"/>
      <c r="W28" s="255" t="s">
        <v>34</v>
      </c>
      <c r="X28" s="255"/>
      <c r="Y28" s="255"/>
      <c r="Z28" s="255"/>
      <c r="AA28" s="255"/>
      <c r="AB28" s="255"/>
      <c r="AC28" s="255"/>
      <c r="AD28" s="255"/>
      <c r="AE28" s="255"/>
      <c r="AF28" s="42"/>
      <c r="AG28" s="42"/>
      <c r="AH28" s="42"/>
      <c r="AI28" s="42"/>
      <c r="AJ28" s="42"/>
      <c r="AK28" s="255" t="s">
        <v>35</v>
      </c>
      <c r="AL28" s="255"/>
      <c r="AM28" s="255"/>
      <c r="AN28" s="255"/>
      <c r="AO28" s="255"/>
      <c r="AP28" s="151"/>
      <c r="AQ28" s="20"/>
      <c r="AR28" s="21"/>
      <c r="BG28" s="245"/>
    </row>
    <row r="29" spans="2:59" s="3" customFormat="1" ht="14.45" customHeight="1">
      <c r="B29" s="152"/>
      <c r="C29" s="153"/>
      <c r="D29" s="146" t="s">
        <v>36</v>
      </c>
      <c r="E29" s="153"/>
      <c r="F29" s="146" t="s">
        <v>37</v>
      </c>
      <c r="G29" s="153"/>
      <c r="H29" s="153"/>
      <c r="I29" s="153"/>
      <c r="J29" s="153"/>
      <c r="K29" s="153"/>
      <c r="L29" s="258">
        <v>0.21</v>
      </c>
      <c r="M29" s="257"/>
      <c r="N29" s="257"/>
      <c r="O29" s="257"/>
      <c r="P29" s="257"/>
      <c r="Q29" s="153"/>
      <c r="R29" s="153"/>
      <c r="S29" s="153"/>
      <c r="T29" s="153"/>
      <c r="U29" s="153"/>
      <c r="V29" s="153"/>
      <c r="W29" s="256">
        <f>ROUND(BB94,2)</f>
        <v>0</v>
      </c>
      <c r="X29" s="257"/>
      <c r="Y29" s="257"/>
      <c r="Z29" s="257"/>
      <c r="AA29" s="257"/>
      <c r="AB29" s="257"/>
      <c r="AC29" s="257"/>
      <c r="AD29" s="257"/>
      <c r="AE29" s="257"/>
      <c r="AF29" s="153"/>
      <c r="AG29" s="153"/>
      <c r="AH29" s="153"/>
      <c r="AI29" s="153"/>
      <c r="AJ29" s="153"/>
      <c r="AK29" s="256">
        <f>ROUND(AX94,2)</f>
        <v>0</v>
      </c>
      <c r="AL29" s="257"/>
      <c r="AM29" s="257"/>
      <c r="AN29" s="257"/>
      <c r="AO29" s="257"/>
      <c r="AP29" s="154"/>
      <c r="AR29" s="24"/>
      <c r="BG29" s="246"/>
    </row>
    <row r="30" spans="2:59" s="3" customFormat="1" ht="14.45" customHeight="1">
      <c r="B30" s="152"/>
      <c r="C30" s="153"/>
      <c r="D30" s="153"/>
      <c r="E30" s="153"/>
      <c r="F30" s="146" t="s">
        <v>38</v>
      </c>
      <c r="G30" s="153"/>
      <c r="H30" s="153"/>
      <c r="I30" s="153"/>
      <c r="J30" s="153"/>
      <c r="K30" s="153"/>
      <c r="L30" s="258">
        <v>0.15</v>
      </c>
      <c r="M30" s="257"/>
      <c r="N30" s="257"/>
      <c r="O30" s="257"/>
      <c r="P30" s="257"/>
      <c r="Q30" s="153"/>
      <c r="R30" s="153"/>
      <c r="S30" s="153"/>
      <c r="T30" s="153"/>
      <c r="U30" s="153"/>
      <c r="V30" s="153"/>
      <c r="W30" s="256">
        <f>ROUND(BC94,2)</f>
        <v>0</v>
      </c>
      <c r="X30" s="257"/>
      <c r="Y30" s="257"/>
      <c r="Z30" s="257"/>
      <c r="AA30" s="257"/>
      <c r="AB30" s="257"/>
      <c r="AC30" s="257"/>
      <c r="AD30" s="257"/>
      <c r="AE30" s="257"/>
      <c r="AF30" s="153"/>
      <c r="AG30" s="153"/>
      <c r="AH30" s="153"/>
      <c r="AI30" s="153"/>
      <c r="AJ30" s="153"/>
      <c r="AK30" s="256">
        <f>ROUND(AY94,2)</f>
        <v>0</v>
      </c>
      <c r="AL30" s="257"/>
      <c r="AM30" s="257"/>
      <c r="AN30" s="257"/>
      <c r="AO30" s="257"/>
      <c r="AP30" s="154"/>
      <c r="AR30" s="24"/>
      <c r="BG30" s="246"/>
    </row>
    <row r="31" spans="2:59" s="3" customFormat="1" ht="14.45" customHeight="1" hidden="1">
      <c r="B31" s="152"/>
      <c r="C31" s="153"/>
      <c r="D31" s="153"/>
      <c r="E31" s="153"/>
      <c r="F31" s="146" t="s">
        <v>39</v>
      </c>
      <c r="G31" s="153"/>
      <c r="H31" s="153"/>
      <c r="I31" s="153"/>
      <c r="J31" s="153"/>
      <c r="K31" s="153"/>
      <c r="L31" s="258">
        <v>0.21</v>
      </c>
      <c r="M31" s="257"/>
      <c r="N31" s="257"/>
      <c r="O31" s="257"/>
      <c r="P31" s="257"/>
      <c r="Q31" s="153"/>
      <c r="R31" s="153"/>
      <c r="S31" s="153"/>
      <c r="T31" s="153"/>
      <c r="U31" s="153"/>
      <c r="V31" s="153"/>
      <c r="W31" s="256">
        <f>ROUND(BD94,2)</f>
        <v>0</v>
      </c>
      <c r="X31" s="257"/>
      <c r="Y31" s="257"/>
      <c r="Z31" s="257"/>
      <c r="AA31" s="257"/>
      <c r="AB31" s="257"/>
      <c r="AC31" s="257"/>
      <c r="AD31" s="257"/>
      <c r="AE31" s="257"/>
      <c r="AF31" s="153"/>
      <c r="AG31" s="153"/>
      <c r="AH31" s="153"/>
      <c r="AI31" s="153"/>
      <c r="AJ31" s="153"/>
      <c r="AK31" s="256">
        <v>0</v>
      </c>
      <c r="AL31" s="257"/>
      <c r="AM31" s="257"/>
      <c r="AN31" s="257"/>
      <c r="AO31" s="257"/>
      <c r="AP31" s="154"/>
      <c r="AR31" s="24"/>
      <c r="BG31" s="246"/>
    </row>
    <row r="32" spans="2:59" s="3" customFormat="1" ht="14.45" customHeight="1" hidden="1">
      <c r="B32" s="152"/>
      <c r="C32" s="153"/>
      <c r="D32" s="153"/>
      <c r="E32" s="153"/>
      <c r="F32" s="146" t="s">
        <v>40</v>
      </c>
      <c r="G32" s="153"/>
      <c r="H32" s="153"/>
      <c r="I32" s="153"/>
      <c r="J32" s="153"/>
      <c r="K32" s="153"/>
      <c r="L32" s="258">
        <v>0.15</v>
      </c>
      <c r="M32" s="257"/>
      <c r="N32" s="257"/>
      <c r="O32" s="257"/>
      <c r="P32" s="257"/>
      <c r="Q32" s="153"/>
      <c r="R32" s="153"/>
      <c r="S32" s="153"/>
      <c r="T32" s="153"/>
      <c r="U32" s="153"/>
      <c r="V32" s="153"/>
      <c r="W32" s="256">
        <f>ROUND(BE94,2)</f>
        <v>0</v>
      </c>
      <c r="X32" s="257"/>
      <c r="Y32" s="257"/>
      <c r="Z32" s="257"/>
      <c r="AA32" s="257"/>
      <c r="AB32" s="257"/>
      <c r="AC32" s="257"/>
      <c r="AD32" s="257"/>
      <c r="AE32" s="257"/>
      <c r="AF32" s="153"/>
      <c r="AG32" s="153"/>
      <c r="AH32" s="153"/>
      <c r="AI32" s="153"/>
      <c r="AJ32" s="153"/>
      <c r="AK32" s="256">
        <v>0</v>
      </c>
      <c r="AL32" s="257"/>
      <c r="AM32" s="257"/>
      <c r="AN32" s="257"/>
      <c r="AO32" s="257"/>
      <c r="AP32" s="154"/>
      <c r="AR32" s="24"/>
      <c r="BG32" s="246"/>
    </row>
    <row r="33" spans="2:59" s="3" customFormat="1" ht="14.45" customHeight="1" hidden="1">
      <c r="B33" s="152"/>
      <c r="C33" s="153"/>
      <c r="D33" s="153"/>
      <c r="E33" s="153"/>
      <c r="F33" s="146" t="s">
        <v>41</v>
      </c>
      <c r="G33" s="153"/>
      <c r="H33" s="153"/>
      <c r="I33" s="153"/>
      <c r="J33" s="153"/>
      <c r="K33" s="153"/>
      <c r="L33" s="258">
        <v>0</v>
      </c>
      <c r="M33" s="257"/>
      <c r="N33" s="257"/>
      <c r="O33" s="257"/>
      <c r="P33" s="257"/>
      <c r="Q33" s="153"/>
      <c r="R33" s="153"/>
      <c r="S33" s="153"/>
      <c r="T33" s="153"/>
      <c r="U33" s="153"/>
      <c r="V33" s="153"/>
      <c r="W33" s="256">
        <f>ROUND(BF94,2)</f>
        <v>0</v>
      </c>
      <c r="X33" s="257"/>
      <c r="Y33" s="257"/>
      <c r="Z33" s="257"/>
      <c r="AA33" s="257"/>
      <c r="AB33" s="257"/>
      <c r="AC33" s="257"/>
      <c r="AD33" s="257"/>
      <c r="AE33" s="257"/>
      <c r="AF33" s="153"/>
      <c r="AG33" s="153"/>
      <c r="AH33" s="153"/>
      <c r="AI33" s="153"/>
      <c r="AJ33" s="153"/>
      <c r="AK33" s="256">
        <v>0</v>
      </c>
      <c r="AL33" s="257"/>
      <c r="AM33" s="257"/>
      <c r="AN33" s="257"/>
      <c r="AO33" s="257"/>
      <c r="AP33" s="154"/>
      <c r="AR33" s="24"/>
      <c r="BG33" s="246"/>
    </row>
    <row r="34" spans="1:59" s="2" customFormat="1" ht="6.95" customHeight="1">
      <c r="A34" s="20"/>
      <c r="B34" s="150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151"/>
      <c r="AQ34" s="20"/>
      <c r="AR34" s="21"/>
      <c r="BG34" s="245"/>
    </row>
    <row r="35" spans="1:59" s="2" customFormat="1" ht="25.9" customHeight="1">
      <c r="A35" s="20"/>
      <c r="B35" s="150"/>
      <c r="C35" s="155"/>
      <c r="D35" s="26" t="s">
        <v>42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43</v>
      </c>
      <c r="U35" s="27"/>
      <c r="V35" s="27"/>
      <c r="W35" s="27"/>
      <c r="X35" s="262" t="s">
        <v>44</v>
      </c>
      <c r="Y35" s="260"/>
      <c r="Z35" s="260"/>
      <c r="AA35" s="260"/>
      <c r="AB35" s="260"/>
      <c r="AC35" s="27"/>
      <c r="AD35" s="27"/>
      <c r="AE35" s="27"/>
      <c r="AF35" s="27"/>
      <c r="AG35" s="27"/>
      <c r="AH35" s="27"/>
      <c r="AI35" s="27"/>
      <c r="AJ35" s="27"/>
      <c r="AK35" s="259">
        <f>SUM(AK26:AK33)</f>
        <v>0</v>
      </c>
      <c r="AL35" s="260"/>
      <c r="AM35" s="260"/>
      <c r="AN35" s="260"/>
      <c r="AO35" s="261"/>
      <c r="AP35" s="156"/>
      <c r="AQ35" s="25"/>
      <c r="AR35" s="21"/>
      <c r="BG35" s="20"/>
    </row>
    <row r="36" spans="1:59" s="2" customFormat="1" ht="6.95" customHeight="1">
      <c r="A36" s="20"/>
      <c r="B36" s="150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151"/>
      <c r="AQ36" s="20"/>
      <c r="AR36" s="21"/>
      <c r="BG36" s="20"/>
    </row>
    <row r="37" spans="1:59" s="2" customFormat="1" ht="14.45" customHeight="1">
      <c r="A37" s="20"/>
      <c r="B37" s="150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151"/>
      <c r="AQ37" s="20"/>
      <c r="AR37" s="21"/>
      <c r="BG37" s="20"/>
    </row>
    <row r="38" spans="2:44" s="1" customFormat="1" ht="14.45" customHeight="1"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3"/>
      <c r="AR38" s="16"/>
    </row>
    <row r="39" spans="2:44" s="1" customFormat="1" ht="14.45" customHeight="1"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3"/>
      <c r="AR39" s="16"/>
    </row>
    <row r="40" spans="2:44" s="1" customFormat="1" ht="14.45" customHeight="1"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3"/>
      <c r="AR40" s="16"/>
    </row>
    <row r="41" spans="2:44" s="1" customFormat="1" ht="14.45" customHeight="1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3"/>
      <c r="AR41" s="16"/>
    </row>
    <row r="42" spans="2:44" s="1" customFormat="1" ht="14.45" customHeight="1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3"/>
      <c r="AR42" s="16"/>
    </row>
    <row r="43" spans="2:44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3"/>
      <c r="AR43" s="16"/>
    </row>
    <row r="44" spans="2:44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3"/>
      <c r="AR44" s="16"/>
    </row>
    <row r="45" spans="2:44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3"/>
      <c r="AR45" s="16"/>
    </row>
    <row r="46" spans="2:44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3"/>
      <c r="AR46" s="16"/>
    </row>
    <row r="47" spans="2:44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3"/>
      <c r="AR47" s="16"/>
    </row>
    <row r="48" spans="2:44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3"/>
      <c r="AR48" s="16"/>
    </row>
    <row r="49" spans="2:44" s="2" customFormat="1" ht="14.45" customHeight="1">
      <c r="B49" s="157"/>
      <c r="C49" s="125"/>
      <c r="D49" s="30" t="s">
        <v>45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0" t="s">
        <v>46</v>
      </c>
      <c r="AI49" s="31"/>
      <c r="AJ49" s="31"/>
      <c r="AK49" s="31"/>
      <c r="AL49" s="31"/>
      <c r="AM49" s="31"/>
      <c r="AN49" s="31"/>
      <c r="AO49" s="31"/>
      <c r="AP49" s="158"/>
      <c r="AR49" s="29"/>
    </row>
    <row r="50" spans="2:44" ht="12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3"/>
      <c r="AR50" s="16"/>
    </row>
    <row r="51" spans="2:44" ht="12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3"/>
      <c r="AR51" s="16"/>
    </row>
    <row r="52" spans="2:44" ht="12">
      <c r="B52" s="14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3"/>
      <c r="AR52" s="16"/>
    </row>
    <row r="53" spans="2:44" ht="12">
      <c r="B53" s="140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3"/>
      <c r="AR53" s="16"/>
    </row>
    <row r="54" spans="2:44" ht="12"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3"/>
      <c r="AR54" s="16"/>
    </row>
    <row r="55" spans="2:44" ht="12"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3"/>
      <c r="AR55" s="16"/>
    </row>
    <row r="56" spans="2:44" ht="12"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3"/>
      <c r="AR56" s="16"/>
    </row>
    <row r="57" spans="2:44" ht="12"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3"/>
      <c r="AR57" s="16"/>
    </row>
    <row r="58" spans="2:44" ht="12">
      <c r="B58" s="14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3"/>
      <c r="AR58" s="16"/>
    </row>
    <row r="59" spans="2:44" ht="12">
      <c r="B59" s="14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3"/>
      <c r="AR59" s="16"/>
    </row>
    <row r="60" spans="1:59" s="2" customFormat="1" ht="12.75">
      <c r="A60" s="20"/>
      <c r="B60" s="150"/>
      <c r="C60" s="42"/>
      <c r="D60" s="32" t="s">
        <v>47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2" t="s">
        <v>48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2" t="s">
        <v>47</v>
      </c>
      <c r="AI60" s="23"/>
      <c r="AJ60" s="23"/>
      <c r="AK60" s="23"/>
      <c r="AL60" s="23"/>
      <c r="AM60" s="32" t="s">
        <v>48</v>
      </c>
      <c r="AN60" s="23"/>
      <c r="AO60" s="23"/>
      <c r="AP60" s="151"/>
      <c r="AQ60" s="20"/>
      <c r="AR60" s="21"/>
      <c r="BG60" s="20"/>
    </row>
    <row r="61" spans="2:44" ht="12"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3"/>
      <c r="AR61" s="16"/>
    </row>
    <row r="62" spans="2:44" ht="12"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3"/>
      <c r="AR62" s="16"/>
    </row>
    <row r="63" spans="2:44" ht="12"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3"/>
      <c r="AR63" s="16"/>
    </row>
    <row r="64" spans="1:59" s="2" customFormat="1" ht="12.75">
      <c r="A64" s="20"/>
      <c r="B64" s="150"/>
      <c r="C64" s="42"/>
      <c r="D64" s="30" t="s">
        <v>49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0" t="s">
        <v>50</v>
      </c>
      <c r="AI64" s="33"/>
      <c r="AJ64" s="33"/>
      <c r="AK64" s="33"/>
      <c r="AL64" s="33"/>
      <c r="AM64" s="33"/>
      <c r="AN64" s="33"/>
      <c r="AO64" s="33"/>
      <c r="AP64" s="151"/>
      <c r="AQ64" s="20"/>
      <c r="AR64" s="21"/>
      <c r="BG64" s="20"/>
    </row>
    <row r="65" spans="2:44" ht="12"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3"/>
      <c r="AR65" s="16"/>
    </row>
    <row r="66" spans="2:44" ht="12"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3"/>
      <c r="AR66" s="16"/>
    </row>
    <row r="67" spans="2:44" ht="12"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3"/>
      <c r="AR67" s="16"/>
    </row>
    <row r="68" spans="2:44" ht="12"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3"/>
      <c r="AR68" s="16"/>
    </row>
    <row r="69" spans="2:44" ht="12"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3"/>
      <c r="AR69" s="16"/>
    </row>
    <row r="70" spans="2:44" ht="12"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3"/>
      <c r="AR70" s="16"/>
    </row>
    <row r="71" spans="2:44" ht="12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3"/>
      <c r="AR71" s="16"/>
    </row>
    <row r="72" spans="2:44" ht="12"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3"/>
      <c r="AR72" s="16"/>
    </row>
    <row r="73" spans="2:44" ht="12"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3"/>
      <c r="AR73" s="16"/>
    </row>
    <row r="74" spans="2:44" ht="12"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3"/>
      <c r="AR74" s="16"/>
    </row>
    <row r="75" spans="1:59" s="2" customFormat="1" ht="12.75">
      <c r="A75" s="20"/>
      <c r="B75" s="150"/>
      <c r="C75" s="42"/>
      <c r="D75" s="32" t="s">
        <v>47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2" t="s">
        <v>48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2" t="s">
        <v>47</v>
      </c>
      <c r="AI75" s="23"/>
      <c r="AJ75" s="23"/>
      <c r="AK75" s="23"/>
      <c r="AL75" s="23"/>
      <c r="AM75" s="32" t="s">
        <v>48</v>
      </c>
      <c r="AN75" s="23"/>
      <c r="AO75" s="23"/>
      <c r="AP75" s="151"/>
      <c r="AQ75" s="20"/>
      <c r="AR75" s="21"/>
      <c r="BG75" s="20"/>
    </row>
    <row r="76" spans="1:59" s="2" customFormat="1" ht="12">
      <c r="A76" s="20"/>
      <c r="B76" s="15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151"/>
      <c r="AQ76" s="20"/>
      <c r="AR76" s="21"/>
      <c r="BG76" s="20"/>
    </row>
    <row r="77" spans="1:59" s="2" customFormat="1" ht="6.95" customHeight="1">
      <c r="A77" s="20"/>
      <c r="B77" s="159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160"/>
      <c r="AQ77" s="34"/>
      <c r="AR77" s="21"/>
      <c r="BG77" s="20"/>
    </row>
    <row r="78" spans="2:42" ht="12"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3"/>
    </row>
    <row r="79" spans="2:42" ht="12">
      <c r="B79" s="140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3"/>
    </row>
    <row r="80" spans="2:42" ht="12"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3"/>
    </row>
    <row r="81" spans="1:59" s="2" customFormat="1" ht="6.95" customHeight="1">
      <c r="A81" s="20"/>
      <c r="B81" s="16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162"/>
      <c r="AQ81" s="36"/>
      <c r="AR81" s="21"/>
      <c r="BG81" s="20"/>
    </row>
    <row r="82" spans="1:59" s="2" customFormat="1" ht="24.95" customHeight="1">
      <c r="A82" s="20"/>
      <c r="B82" s="150"/>
      <c r="C82" s="142" t="s">
        <v>51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151"/>
      <c r="AQ82" s="20"/>
      <c r="AR82" s="21"/>
      <c r="BG82" s="20"/>
    </row>
    <row r="83" spans="1:59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151"/>
      <c r="AQ83" s="20"/>
      <c r="AR83" s="21"/>
      <c r="BG83" s="20"/>
    </row>
    <row r="84" spans="2:44" s="4" customFormat="1" ht="12" customHeight="1">
      <c r="B84" s="163"/>
      <c r="C84" s="146" t="s">
        <v>14</v>
      </c>
      <c r="D84" s="164"/>
      <c r="E84" s="164"/>
      <c r="F84" s="164"/>
      <c r="G84" s="164"/>
      <c r="H84" s="164"/>
      <c r="I84" s="164"/>
      <c r="J84" s="164"/>
      <c r="K84" s="164"/>
      <c r="L84" s="164" t="str">
        <f>K5</f>
        <v>111CN_KM</v>
      </c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5"/>
      <c r="AR84" s="37"/>
    </row>
    <row r="85" spans="2:44" s="5" customFormat="1" ht="36.95" customHeight="1">
      <c r="B85" s="166"/>
      <c r="C85" s="167" t="s">
        <v>16</v>
      </c>
      <c r="D85" s="168"/>
      <c r="E85" s="168"/>
      <c r="F85" s="168"/>
      <c r="G85" s="168"/>
      <c r="H85" s="168"/>
      <c r="I85" s="168"/>
      <c r="J85" s="168"/>
      <c r="K85" s="168"/>
      <c r="L85" s="237" t="str">
        <f>K6</f>
        <v>ČEPRO AUTOMATIZACE VJEZDŮ DO SKLADŮ PHM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169"/>
      <c r="AR85" s="38"/>
    </row>
    <row r="86" spans="1:59" s="2" customFormat="1" ht="6.95" customHeight="1">
      <c r="A86" s="20"/>
      <c r="B86" s="150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151"/>
      <c r="AQ86" s="20"/>
      <c r="AR86" s="21"/>
      <c r="BG86" s="20"/>
    </row>
    <row r="87" spans="1:59" s="2" customFormat="1" ht="12" customHeight="1">
      <c r="A87" s="20"/>
      <c r="B87" s="150"/>
      <c r="C87" s="146" t="s">
        <v>20</v>
      </c>
      <c r="D87" s="42"/>
      <c r="E87" s="42"/>
      <c r="F87" s="42"/>
      <c r="G87" s="42"/>
      <c r="H87" s="42"/>
      <c r="I87" s="42"/>
      <c r="J87" s="42"/>
      <c r="K87" s="42"/>
      <c r="L87" s="170" t="str">
        <f>IF(K8="","",K8)</f>
        <v xml:space="preserve"> 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146" t="s">
        <v>22</v>
      </c>
      <c r="AJ87" s="42"/>
      <c r="AK87" s="42"/>
      <c r="AL87" s="42"/>
      <c r="AM87" s="266" t="str">
        <f>IF(AN8="","",AN8)</f>
        <v>29. 6. 2023</v>
      </c>
      <c r="AN87" s="266"/>
      <c r="AO87" s="42"/>
      <c r="AP87" s="151"/>
      <c r="AQ87" s="20"/>
      <c r="AR87" s="21"/>
      <c r="BG87" s="20"/>
    </row>
    <row r="88" spans="1:59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151"/>
      <c r="AQ88" s="20"/>
      <c r="AR88" s="21"/>
      <c r="BG88" s="20"/>
    </row>
    <row r="89" spans="1:59" s="2" customFormat="1" ht="15.2" customHeight="1">
      <c r="A89" s="20"/>
      <c r="B89" s="150"/>
      <c r="C89" s="146" t="s">
        <v>24</v>
      </c>
      <c r="D89" s="42"/>
      <c r="E89" s="42"/>
      <c r="F89" s="42"/>
      <c r="G89" s="42"/>
      <c r="H89" s="42"/>
      <c r="I89" s="42"/>
      <c r="J89" s="42"/>
      <c r="K89" s="42"/>
      <c r="L89" s="164" t="str">
        <f>IF(E11="","",E11)</f>
        <v xml:space="preserve"> 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146" t="s">
        <v>29</v>
      </c>
      <c r="AJ89" s="42"/>
      <c r="AK89" s="42"/>
      <c r="AL89" s="42"/>
      <c r="AM89" s="267" t="str">
        <f>IF(E17="","",E17)</f>
        <v xml:space="preserve"> </v>
      </c>
      <c r="AN89" s="268"/>
      <c r="AO89" s="268"/>
      <c r="AP89" s="269"/>
      <c r="AQ89" s="20"/>
      <c r="AR89" s="21"/>
      <c r="AS89" s="272" t="s">
        <v>52</v>
      </c>
      <c r="AT89" s="273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40"/>
      <c r="BG89" s="20"/>
    </row>
    <row r="90" spans="1:59" s="2" customFormat="1" ht="15.2" customHeight="1">
      <c r="A90" s="20"/>
      <c r="B90" s="150"/>
      <c r="C90" s="146" t="s">
        <v>27</v>
      </c>
      <c r="D90" s="42"/>
      <c r="E90" s="42"/>
      <c r="F90" s="42"/>
      <c r="G90" s="42"/>
      <c r="H90" s="42"/>
      <c r="I90" s="42"/>
      <c r="J90" s="42"/>
      <c r="K90" s="42"/>
      <c r="L90" s="164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146" t="s">
        <v>30</v>
      </c>
      <c r="AJ90" s="42"/>
      <c r="AK90" s="42"/>
      <c r="AL90" s="42"/>
      <c r="AM90" s="267" t="str">
        <f>IF(E20="","",E20)</f>
        <v xml:space="preserve"> </v>
      </c>
      <c r="AN90" s="268"/>
      <c r="AO90" s="268"/>
      <c r="AP90" s="269"/>
      <c r="AQ90" s="20"/>
      <c r="AR90" s="21"/>
      <c r="AS90" s="274"/>
      <c r="AT90" s="275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3"/>
      <c r="BG90" s="20"/>
    </row>
    <row r="91" spans="1:59" s="2" customFormat="1" ht="10.9" customHeight="1">
      <c r="A91" s="20"/>
      <c r="B91" s="150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151"/>
      <c r="AQ91" s="20"/>
      <c r="AR91" s="21"/>
      <c r="AS91" s="274"/>
      <c r="AT91" s="275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3"/>
      <c r="BG91" s="20"/>
    </row>
    <row r="92" spans="1:59" s="2" customFormat="1" ht="29.25" customHeight="1">
      <c r="A92" s="20"/>
      <c r="B92" s="150"/>
      <c r="C92" s="236" t="s">
        <v>53</v>
      </c>
      <c r="D92" s="235"/>
      <c r="E92" s="235"/>
      <c r="F92" s="235"/>
      <c r="G92" s="235"/>
      <c r="H92" s="44"/>
      <c r="I92" s="234" t="s">
        <v>54</v>
      </c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5"/>
      <c r="AG92" s="265" t="s">
        <v>55</v>
      </c>
      <c r="AH92" s="235"/>
      <c r="AI92" s="235"/>
      <c r="AJ92" s="235"/>
      <c r="AK92" s="235"/>
      <c r="AL92" s="235"/>
      <c r="AM92" s="235"/>
      <c r="AN92" s="234" t="s">
        <v>56</v>
      </c>
      <c r="AO92" s="235"/>
      <c r="AP92" s="242"/>
      <c r="AQ92" s="45" t="s">
        <v>57</v>
      </c>
      <c r="AR92" s="21"/>
      <c r="AS92" s="46" t="s">
        <v>58</v>
      </c>
      <c r="AT92" s="47" t="s">
        <v>59</v>
      </c>
      <c r="AU92" s="47" t="s">
        <v>60</v>
      </c>
      <c r="AV92" s="47" t="s">
        <v>61</v>
      </c>
      <c r="AW92" s="47" t="s">
        <v>62</v>
      </c>
      <c r="AX92" s="47" t="s">
        <v>63</v>
      </c>
      <c r="AY92" s="47" t="s">
        <v>64</v>
      </c>
      <c r="AZ92" s="47" t="s">
        <v>65</v>
      </c>
      <c r="BA92" s="47" t="s">
        <v>66</v>
      </c>
      <c r="BB92" s="47" t="s">
        <v>67</v>
      </c>
      <c r="BC92" s="47" t="s">
        <v>68</v>
      </c>
      <c r="BD92" s="47" t="s">
        <v>69</v>
      </c>
      <c r="BE92" s="47" t="s">
        <v>70</v>
      </c>
      <c r="BF92" s="48" t="s">
        <v>71</v>
      </c>
      <c r="BG92" s="20"/>
    </row>
    <row r="93" spans="1:59" s="2" customFormat="1" ht="10.9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151"/>
      <c r="AQ93" s="20"/>
      <c r="AR93" s="21"/>
      <c r="AS93" s="4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1"/>
      <c r="BG93" s="20"/>
    </row>
    <row r="94" spans="2:90" s="6" customFormat="1" ht="32.45" customHeight="1">
      <c r="B94" s="171"/>
      <c r="C94" s="172" t="s">
        <v>72</v>
      </c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243">
        <f>ROUND(SUM(AG95:AG107),2)</f>
        <v>0</v>
      </c>
      <c r="AH94" s="243"/>
      <c r="AI94" s="243"/>
      <c r="AJ94" s="243"/>
      <c r="AK94" s="243"/>
      <c r="AL94" s="243"/>
      <c r="AM94" s="243"/>
      <c r="AN94" s="270">
        <f aca="true" t="shared" si="0" ref="AN94:AN107">SUM(AG94,AV94)</f>
        <v>0</v>
      </c>
      <c r="AO94" s="270"/>
      <c r="AP94" s="271"/>
      <c r="AQ94" s="53" t="s">
        <v>1</v>
      </c>
      <c r="AR94" s="52"/>
      <c r="AS94" s="54">
        <f>ROUND(SUM(AS95:AS107),2)</f>
        <v>0</v>
      </c>
      <c r="AT94" s="55">
        <f>ROUND(SUM(AT95:AT107),2)</f>
        <v>0</v>
      </c>
      <c r="AU94" s="56">
        <f>ROUND(SUM(AU95:AU107),2)</f>
        <v>0</v>
      </c>
      <c r="AV94" s="56">
        <f aca="true" t="shared" si="1" ref="AV94:AV107">ROUND(SUM(AX94:AY94),2)</f>
        <v>0</v>
      </c>
      <c r="AW94" s="57">
        <f>ROUND(SUM(AW95:AW107),5)</f>
        <v>0</v>
      </c>
      <c r="AX94" s="56">
        <f>ROUND(BB94*L29,2)</f>
        <v>0</v>
      </c>
      <c r="AY94" s="56">
        <f>ROUND(BC94*L30,2)</f>
        <v>0</v>
      </c>
      <c r="AZ94" s="56">
        <f>ROUND(BD94*L29,2)</f>
        <v>0</v>
      </c>
      <c r="BA94" s="56">
        <f>ROUND(BE94*L30,2)</f>
        <v>0</v>
      </c>
      <c r="BB94" s="56">
        <f>ROUND(SUM(BB95:BB107),2)</f>
        <v>0</v>
      </c>
      <c r="BC94" s="56">
        <f>ROUND(SUM(BC95:BC107),2)</f>
        <v>0</v>
      </c>
      <c r="BD94" s="56">
        <f>ROUND(SUM(BD95:BD107),2)</f>
        <v>0</v>
      </c>
      <c r="BE94" s="56">
        <f>ROUND(SUM(BE95:BE107),2)</f>
        <v>0</v>
      </c>
      <c r="BF94" s="58">
        <f>ROUND(SUM(BF95:BF107),2)</f>
        <v>0</v>
      </c>
      <c r="BS94" s="59" t="s">
        <v>73</v>
      </c>
      <c r="BT94" s="59" t="s">
        <v>74</v>
      </c>
      <c r="BU94" s="60" t="s">
        <v>75</v>
      </c>
      <c r="BV94" s="59" t="s">
        <v>76</v>
      </c>
      <c r="BW94" s="59" t="s">
        <v>5</v>
      </c>
      <c r="BX94" s="59" t="s">
        <v>77</v>
      </c>
      <c r="CL94" s="59" t="s">
        <v>1</v>
      </c>
    </row>
    <row r="95" spans="1:91" s="7" customFormat="1" ht="16.5" customHeight="1">
      <c r="A95" s="61" t="s">
        <v>78</v>
      </c>
      <c r="B95" s="174"/>
      <c r="C95" s="175"/>
      <c r="D95" s="233" t="s">
        <v>79</v>
      </c>
      <c r="E95" s="233"/>
      <c r="F95" s="233"/>
      <c r="G95" s="233"/>
      <c r="H95" s="233"/>
      <c r="I95" s="176"/>
      <c r="J95" s="233" t="s">
        <v>80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9">
        <f>'SO01 - SKLAD PHM TŘEMOŠNÁ'!K32</f>
        <v>0</v>
      </c>
      <c r="AH95" s="240"/>
      <c r="AI95" s="240"/>
      <c r="AJ95" s="240"/>
      <c r="AK95" s="240"/>
      <c r="AL95" s="240"/>
      <c r="AM95" s="240"/>
      <c r="AN95" s="239">
        <f t="shared" si="0"/>
        <v>0</v>
      </c>
      <c r="AO95" s="240"/>
      <c r="AP95" s="241"/>
      <c r="AQ95" s="63" t="s">
        <v>81</v>
      </c>
      <c r="AR95" s="62"/>
      <c r="AS95" s="64">
        <f>'SO01 - SKLAD PHM TŘEMOŠNÁ'!K30</f>
        <v>0</v>
      </c>
      <c r="AT95" s="65">
        <f>'SO01 - SKLAD PHM TŘEMOŠNÁ'!K31</f>
        <v>0</v>
      </c>
      <c r="AU95" s="65">
        <v>0</v>
      </c>
      <c r="AV95" s="65">
        <f t="shared" si="1"/>
        <v>0</v>
      </c>
      <c r="AW95" s="66">
        <f>'SO01 - SKLAD PHM TŘEMOŠNÁ'!T124</f>
        <v>0</v>
      </c>
      <c r="AX95" s="65">
        <f>'SO01 - SKLAD PHM TŘEMOŠNÁ'!K35</f>
        <v>0</v>
      </c>
      <c r="AY95" s="65">
        <f>'SO01 - SKLAD PHM TŘEMOŠNÁ'!K36</f>
        <v>0</v>
      </c>
      <c r="AZ95" s="65">
        <f>'SO01 - SKLAD PHM TŘEMOŠNÁ'!K37</f>
        <v>0</v>
      </c>
      <c r="BA95" s="65">
        <f>'SO01 - SKLAD PHM TŘEMOŠNÁ'!K38</f>
        <v>0</v>
      </c>
      <c r="BB95" s="65">
        <f>'SO01 - SKLAD PHM TŘEMOŠNÁ'!F35</f>
        <v>0</v>
      </c>
      <c r="BC95" s="65">
        <f>'SO01 - SKLAD PHM TŘEMOŠNÁ'!F36</f>
        <v>0</v>
      </c>
      <c r="BD95" s="65">
        <f>'SO01 - SKLAD PHM TŘEMOŠNÁ'!F37</f>
        <v>0</v>
      </c>
      <c r="BE95" s="65">
        <f>'SO01 - SKLAD PHM TŘEMOŠNÁ'!F38</f>
        <v>0</v>
      </c>
      <c r="BF95" s="67">
        <f>'SO01 - SKLAD PHM TŘEMOŠNÁ'!F39</f>
        <v>0</v>
      </c>
      <c r="BT95" s="68" t="s">
        <v>82</v>
      </c>
      <c r="BV95" s="68" t="s">
        <v>76</v>
      </c>
      <c r="BW95" s="68" t="s">
        <v>83</v>
      </c>
      <c r="BX95" s="68" t="s">
        <v>5</v>
      </c>
      <c r="CL95" s="68" t="s">
        <v>1</v>
      </c>
      <c r="CM95" s="68" t="s">
        <v>84</v>
      </c>
    </row>
    <row r="96" spans="1:91" s="7" customFormat="1" ht="16.5" customHeight="1">
      <c r="A96" s="61" t="s">
        <v>78</v>
      </c>
      <c r="B96" s="174"/>
      <c r="C96" s="175"/>
      <c r="D96" s="233" t="s">
        <v>85</v>
      </c>
      <c r="E96" s="233"/>
      <c r="F96" s="233"/>
      <c r="G96" s="233"/>
      <c r="H96" s="233"/>
      <c r="I96" s="176"/>
      <c r="J96" s="233" t="s">
        <v>86</v>
      </c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9">
        <f>'SO010 - SKLAD PHM STŘELICE'!K32</f>
        <v>0</v>
      </c>
      <c r="AH96" s="240"/>
      <c r="AI96" s="240"/>
      <c r="AJ96" s="240"/>
      <c r="AK96" s="240"/>
      <c r="AL96" s="240"/>
      <c r="AM96" s="240"/>
      <c r="AN96" s="239">
        <f t="shared" si="0"/>
        <v>0</v>
      </c>
      <c r="AO96" s="240"/>
      <c r="AP96" s="241"/>
      <c r="AQ96" s="63" t="s">
        <v>81</v>
      </c>
      <c r="AR96" s="62"/>
      <c r="AS96" s="64">
        <f>'SO010 - SKLAD PHM STŘELICE'!K30</f>
        <v>0</v>
      </c>
      <c r="AT96" s="65">
        <f>'SO010 - SKLAD PHM STŘELICE'!K31</f>
        <v>0</v>
      </c>
      <c r="AU96" s="65">
        <v>0</v>
      </c>
      <c r="AV96" s="65">
        <f t="shared" si="1"/>
        <v>0</v>
      </c>
      <c r="AW96" s="66">
        <f>'SO010 - SKLAD PHM STŘELICE'!T124</f>
        <v>0</v>
      </c>
      <c r="AX96" s="65">
        <f>'SO010 - SKLAD PHM STŘELICE'!K35</f>
        <v>0</v>
      </c>
      <c r="AY96" s="65">
        <f>'SO010 - SKLAD PHM STŘELICE'!K36</f>
        <v>0</v>
      </c>
      <c r="AZ96" s="65">
        <f>'SO010 - SKLAD PHM STŘELICE'!K37</f>
        <v>0</v>
      </c>
      <c r="BA96" s="65">
        <f>'SO010 - SKLAD PHM STŘELICE'!K38</f>
        <v>0</v>
      </c>
      <c r="BB96" s="65">
        <f>'SO010 - SKLAD PHM STŘELICE'!F35</f>
        <v>0</v>
      </c>
      <c r="BC96" s="65">
        <f>'SO010 - SKLAD PHM STŘELICE'!F36</f>
        <v>0</v>
      </c>
      <c r="BD96" s="65">
        <f>'SO010 - SKLAD PHM STŘELICE'!F37</f>
        <v>0</v>
      </c>
      <c r="BE96" s="65">
        <f>'SO010 - SKLAD PHM STŘELICE'!F38</f>
        <v>0</v>
      </c>
      <c r="BF96" s="67">
        <f>'SO010 - SKLAD PHM STŘELICE'!F39</f>
        <v>0</v>
      </c>
      <c r="BT96" s="68" t="s">
        <v>82</v>
      </c>
      <c r="BV96" s="68" t="s">
        <v>76</v>
      </c>
      <c r="BW96" s="68" t="s">
        <v>87</v>
      </c>
      <c r="BX96" s="68" t="s">
        <v>5</v>
      </c>
      <c r="CL96" s="68" t="s">
        <v>1</v>
      </c>
      <c r="CM96" s="68" t="s">
        <v>84</v>
      </c>
    </row>
    <row r="97" spans="1:91" s="7" customFormat="1" ht="16.5" customHeight="1">
      <c r="A97" s="61" t="s">
        <v>78</v>
      </c>
      <c r="B97" s="174"/>
      <c r="C97" s="175"/>
      <c r="D97" s="233" t="s">
        <v>88</v>
      </c>
      <c r="E97" s="233"/>
      <c r="F97" s="233"/>
      <c r="G97" s="233"/>
      <c r="H97" s="233"/>
      <c r="I97" s="176"/>
      <c r="J97" s="233" t="s">
        <v>89</v>
      </c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9">
        <f>'SO02 - SKLAD PHM HÁJEK'!K32</f>
        <v>0</v>
      </c>
      <c r="AH97" s="240"/>
      <c r="AI97" s="240"/>
      <c r="AJ97" s="240"/>
      <c r="AK97" s="240"/>
      <c r="AL97" s="240"/>
      <c r="AM97" s="240"/>
      <c r="AN97" s="239">
        <f t="shared" si="0"/>
        <v>0</v>
      </c>
      <c r="AO97" s="240"/>
      <c r="AP97" s="241"/>
      <c r="AQ97" s="63" t="s">
        <v>81</v>
      </c>
      <c r="AR97" s="62"/>
      <c r="AS97" s="64">
        <f>'SO02 - SKLAD PHM HÁJEK'!K30</f>
        <v>0</v>
      </c>
      <c r="AT97" s="65">
        <f>'SO02 - SKLAD PHM HÁJEK'!K31</f>
        <v>0</v>
      </c>
      <c r="AU97" s="65">
        <v>0</v>
      </c>
      <c r="AV97" s="65">
        <f t="shared" si="1"/>
        <v>0</v>
      </c>
      <c r="AW97" s="66">
        <f>'SO02 - SKLAD PHM HÁJEK'!T124</f>
        <v>0</v>
      </c>
      <c r="AX97" s="65">
        <f>'SO02 - SKLAD PHM HÁJEK'!K35</f>
        <v>0</v>
      </c>
      <c r="AY97" s="65">
        <f>'SO02 - SKLAD PHM HÁJEK'!K36</f>
        <v>0</v>
      </c>
      <c r="AZ97" s="65">
        <f>'SO02 - SKLAD PHM HÁJEK'!K37</f>
        <v>0</v>
      </c>
      <c r="BA97" s="65">
        <f>'SO02 - SKLAD PHM HÁJEK'!K38</f>
        <v>0</v>
      </c>
      <c r="BB97" s="65">
        <f>'SO02 - SKLAD PHM HÁJEK'!F35</f>
        <v>0</v>
      </c>
      <c r="BC97" s="65">
        <f>'SO02 - SKLAD PHM HÁJEK'!F36</f>
        <v>0</v>
      </c>
      <c r="BD97" s="65">
        <f>'SO02 - SKLAD PHM HÁJEK'!F37</f>
        <v>0</v>
      </c>
      <c r="BE97" s="65">
        <f>'SO02 - SKLAD PHM HÁJEK'!F38</f>
        <v>0</v>
      </c>
      <c r="BF97" s="67">
        <f>'SO02 - SKLAD PHM HÁJEK'!F39</f>
        <v>0</v>
      </c>
      <c r="BT97" s="68" t="s">
        <v>82</v>
      </c>
      <c r="BV97" s="68" t="s">
        <v>76</v>
      </c>
      <c r="BW97" s="68" t="s">
        <v>90</v>
      </c>
      <c r="BX97" s="68" t="s">
        <v>5</v>
      </c>
      <c r="CL97" s="68" t="s">
        <v>1</v>
      </c>
      <c r="CM97" s="68" t="s">
        <v>84</v>
      </c>
    </row>
    <row r="98" spans="1:91" s="7" customFormat="1" ht="16.5" customHeight="1">
      <c r="A98" s="61" t="s">
        <v>78</v>
      </c>
      <c r="B98" s="174"/>
      <c r="C98" s="175"/>
      <c r="D98" s="233" t="s">
        <v>91</v>
      </c>
      <c r="E98" s="233"/>
      <c r="F98" s="233"/>
      <c r="G98" s="233"/>
      <c r="H98" s="233"/>
      <c r="I98" s="176"/>
      <c r="J98" s="233" t="s">
        <v>92</v>
      </c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9">
        <f>'SO03 - SKLAD PHM BĚLČICE'!K32</f>
        <v>0</v>
      </c>
      <c r="AH98" s="240"/>
      <c r="AI98" s="240"/>
      <c r="AJ98" s="240"/>
      <c r="AK98" s="240"/>
      <c r="AL98" s="240"/>
      <c r="AM98" s="240"/>
      <c r="AN98" s="239">
        <f t="shared" si="0"/>
        <v>0</v>
      </c>
      <c r="AO98" s="240"/>
      <c r="AP98" s="241"/>
      <c r="AQ98" s="63" t="s">
        <v>81</v>
      </c>
      <c r="AR98" s="62"/>
      <c r="AS98" s="64">
        <f>'SO03 - SKLAD PHM BĚLČICE'!K30</f>
        <v>0</v>
      </c>
      <c r="AT98" s="65">
        <f>'SO03 - SKLAD PHM BĚLČICE'!K31</f>
        <v>0</v>
      </c>
      <c r="AU98" s="65">
        <v>0</v>
      </c>
      <c r="AV98" s="65">
        <f t="shared" si="1"/>
        <v>0</v>
      </c>
      <c r="AW98" s="66">
        <f>'SO03 - SKLAD PHM BĚLČICE'!T124</f>
        <v>0</v>
      </c>
      <c r="AX98" s="65">
        <f>'SO03 - SKLAD PHM BĚLČICE'!K35</f>
        <v>0</v>
      </c>
      <c r="AY98" s="65">
        <f>'SO03 - SKLAD PHM BĚLČICE'!K36</f>
        <v>0</v>
      </c>
      <c r="AZ98" s="65">
        <f>'SO03 - SKLAD PHM BĚLČICE'!K37</f>
        <v>0</v>
      </c>
      <c r="BA98" s="65">
        <f>'SO03 - SKLAD PHM BĚLČICE'!K38</f>
        <v>0</v>
      </c>
      <c r="BB98" s="65">
        <f>'SO03 - SKLAD PHM BĚLČICE'!F35</f>
        <v>0</v>
      </c>
      <c r="BC98" s="65">
        <f>'SO03 - SKLAD PHM BĚLČICE'!F36</f>
        <v>0</v>
      </c>
      <c r="BD98" s="65">
        <f>'SO03 - SKLAD PHM BĚLČICE'!F37</f>
        <v>0</v>
      </c>
      <c r="BE98" s="65">
        <f>'SO03 - SKLAD PHM BĚLČICE'!F38</f>
        <v>0</v>
      </c>
      <c r="BF98" s="67">
        <f>'SO03 - SKLAD PHM BĚLČICE'!F39</f>
        <v>0</v>
      </c>
      <c r="BT98" s="68" t="s">
        <v>82</v>
      </c>
      <c r="BV98" s="68" t="s">
        <v>76</v>
      </c>
      <c r="BW98" s="68" t="s">
        <v>93</v>
      </c>
      <c r="BX98" s="68" t="s">
        <v>5</v>
      </c>
      <c r="CL98" s="68" t="s">
        <v>1</v>
      </c>
      <c r="CM98" s="68" t="s">
        <v>84</v>
      </c>
    </row>
    <row r="99" spans="1:91" s="7" customFormat="1" ht="16.5" customHeight="1">
      <c r="A99" s="61" t="s">
        <v>78</v>
      </c>
      <c r="B99" s="174"/>
      <c r="C99" s="175"/>
      <c r="D99" s="233" t="s">
        <v>94</v>
      </c>
      <c r="E99" s="233"/>
      <c r="F99" s="233"/>
      <c r="G99" s="233"/>
      <c r="H99" s="233"/>
      <c r="I99" s="176"/>
      <c r="J99" s="233" t="s">
        <v>95</v>
      </c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9">
        <f>'SO04 - SKLAD PHM SMYSLOV'!K32</f>
        <v>0</v>
      </c>
      <c r="AH99" s="240"/>
      <c r="AI99" s="240"/>
      <c r="AJ99" s="240"/>
      <c r="AK99" s="240"/>
      <c r="AL99" s="240"/>
      <c r="AM99" s="240"/>
      <c r="AN99" s="239">
        <f t="shared" si="0"/>
        <v>0</v>
      </c>
      <c r="AO99" s="240"/>
      <c r="AP99" s="241"/>
      <c r="AQ99" s="63" t="s">
        <v>81</v>
      </c>
      <c r="AR99" s="62"/>
      <c r="AS99" s="64">
        <f>'SO04 - SKLAD PHM SMYSLOV'!K30</f>
        <v>0</v>
      </c>
      <c r="AT99" s="65">
        <f>'SO04 - SKLAD PHM SMYSLOV'!K31</f>
        <v>0</v>
      </c>
      <c r="AU99" s="65">
        <v>0</v>
      </c>
      <c r="AV99" s="65">
        <f t="shared" si="1"/>
        <v>0</v>
      </c>
      <c r="AW99" s="66">
        <f>'SO04 - SKLAD PHM SMYSLOV'!T124</f>
        <v>0</v>
      </c>
      <c r="AX99" s="65">
        <f>'SO04 - SKLAD PHM SMYSLOV'!K35</f>
        <v>0</v>
      </c>
      <c r="AY99" s="65">
        <f>'SO04 - SKLAD PHM SMYSLOV'!K36</f>
        <v>0</v>
      </c>
      <c r="AZ99" s="65">
        <f>'SO04 - SKLAD PHM SMYSLOV'!K37</f>
        <v>0</v>
      </c>
      <c r="BA99" s="65">
        <f>'SO04 - SKLAD PHM SMYSLOV'!K38</f>
        <v>0</v>
      </c>
      <c r="BB99" s="65">
        <f>'SO04 - SKLAD PHM SMYSLOV'!F35</f>
        <v>0</v>
      </c>
      <c r="BC99" s="65">
        <f>'SO04 - SKLAD PHM SMYSLOV'!F36</f>
        <v>0</v>
      </c>
      <c r="BD99" s="65">
        <f>'SO04 - SKLAD PHM SMYSLOV'!F37</f>
        <v>0</v>
      </c>
      <c r="BE99" s="65">
        <f>'SO04 - SKLAD PHM SMYSLOV'!F38</f>
        <v>0</v>
      </c>
      <c r="BF99" s="67">
        <f>'SO04 - SKLAD PHM SMYSLOV'!F39</f>
        <v>0</v>
      </c>
      <c r="BT99" s="68" t="s">
        <v>82</v>
      </c>
      <c r="BV99" s="68" t="s">
        <v>76</v>
      </c>
      <c r="BW99" s="68" t="s">
        <v>96</v>
      </c>
      <c r="BX99" s="68" t="s">
        <v>5</v>
      </c>
      <c r="CL99" s="68" t="s">
        <v>1</v>
      </c>
      <c r="CM99" s="68" t="s">
        <v>84</v>
      </c>
    </row>
    <row r="100" spans="1:91" s="7" customFormat="1" ht="16.5" customHeight="1">
      <c r="A100" s="61" t="s">
        <v>78</v>
      </c>
      <c r="B100" s="174"/>
      <c r="C100" s="175"/>
      <c r="D100" s="233" t="s">
        <v>97</v>
      </c>
      <c r="E100" s="233"/>
      <c r="F100" s="233"/>
      <c r="G100" s="233"/>
      <c r="H100" s="233"/>
      <c r="I100" s="176"/>
      <c r="J100" s="233" t="s">
        <v>98</v>
      </c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9">
        <f>'SO05 - SKLAD PHM ŠLAPANOV'!K32</f>
        <v>0</v>
      </c>
      <c r="AH100" s="240"/>
      <c r="AI100" s="240"/>
      <c r="AJ100" s="240"/>
      <c r="AK100" s="240"/>
      <c r="AL100" s="240"/>
      <c r="AM100" s="240"/>
      <c r="AN100" s="239">
        <f t="shared" si="0"/>
        <v>0</v>
      </c>
      <c r="AO100" s="240"/>
      <c r="AP100" s="241"/>
      <c r="AQ100" s="63" t="s">
        <v>81</v>
      </c>
      <c r="AR100" s="62"/>
      <c r="AS100" s="64">
        <f>'SO05 - SKLAD PHM ŠLAPANOV'!K30</f>
        <v>0</v>
      </c>
      <c r="AT100" s="65">
        <f>'SO05 - SKLAD PHM ŠLAPANOV'!K31</f>
        <v>0</v>
      </c>
      <c r="AU100" s="65">
        <v>0</v>
      </c>
      <c r="AV100" s="65">
        <f t="shared" si="1"/>
        <v>0</v>
      </c>
      <c r="AW100" s="66">
        <f>'SO05 - SKLAD PHM ŠLAPANOV'!T124</f>
        <v>0</v>
      </c>
      <c r="AX100" s="65">
        <f>'SO05 - SKLAD PHM ŠLAPANOV'!K35</f>
        <v>0</v>
      </c>
      <c r="AY100" s="65">
        <f>'SO05 - SKLAD PHM ŠLAPANOV'!K36</f>
        <v>0</v>
      </c>
      <c r="AZ100" s="65">
        <f>'SO05 - SKLAD PHM ŠLAPANOV'!K37</f>
        <v>0</v>
      </c>
      <c r="BA100" s="65">
        <f>'SO05 - SKLAD PHM ŠLAPANOV'!K38</f>
        <v>0</v>
      </c>
      <c r="BB100" s="65">
        <f>'SO05 - SKLAD PHM ŠLAPANOV'!F35</f>
        <v>0</v>
      </c>
      <c r="BC100" s="65">
        <f>'SO05 - SKLAD PHM ŠLAPANOV'!F36</f>
        <v>0</v>
      </c>
      <c r="BD100" s="65">
        <f>'SO05 - SKLAD PHM ŠLAPANOV'!F37</f>
        <v>0</v>
      </c>
      <c r="BE100" s="65">
        <f>'SO05 - SKLAD PHM ŠLAPANOV'!F38</f>
        <v>0</v>
      </c>
      <c r="BF100" s="67">
        <f>'SO05 - SKLAD PHM ŠLAPANOV'!F39</f>
        <v>0</v>
      </c>
      <c r="BT100" s="68" t="s">
        <v>82</v>
      </c>
      <c r="BV100" s="68" t="s">
        <v>76</v>
      </c>
      <c r="BW100" s="68" t="s">
        <v>99</v>
      </c>
      <c r="BX100" s="68" t="s">
        <v>5</v>
      </c>
      <c r="CL100" s="68" t="s">
        <v>1</v>
      </c>
      <c r="CM100" s="68" t="s">
        <v>84</v>
      </c>
    </row>
    <row r="101" spans="1:91" s="7" customFormat="1" ht="16.5" customHeight="1">
      <c r="A101" s="61" t="s">
        <v>78</v>
      </c>
      <c r="B101" s="174"/>
      <c r="C101" s="175"/>
      <c r="D101" s="233" t="s">
        <v>100</v>
      </c>
      <c r="E101" s="233"/>
      <c r="F101" s="233"/>
      <c r="G101" s="233"/>
      <c r="H101" s="233"/>
      <c r="I101" s="176"/>
      <c r="J101" s="233" t="s">
        <v>101</v>
      </c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9">
        <f>'SO06 - SKLAD PHM VČELNÁ'!K32</f>
        <v>0</v>
      </c>
      <c r="AH101" s="240"/>
      <c r="AI101" s="240"/>
      <c r="AJ101" s="240"/>
      <c r="AK101" s="240"/>
      <c r="AL101" s="240"/>
      <c r="AM101" s="240"/>
      <c r="AN101" s="239">
        <f t="shared" si="0"/>
        <v>0</v>
      </c>
      <c r="AO101" s="240"/>
      <c r="AP101" s="241"/>
      <c r="AQ101" s="63" t="s">
        <v>81</v>
      </c>
      <c r="AR101" s="62"/>
      <c r="AS101" s="64">
        <f>'SO06 - SKLAD PHM VČELNÁ'!K30</f>
        <v>0</v>
      </c>
      <c r="AT101" s="65">
        <f>'SO06 - SKLAD PHM VČELNÁ'!K31</f>
        <v>0</v>
      </c>
      <c r="AU101" s="65">
        <v>0</v>
      </c>
      <c r="AV101" s="65">
        <f t="shared" si="1"/>
        <v>0</v>
      </c>
      <c r="AW101" s="66">
        <f>'SO06 - SKLAD PHM VČELNÁ'!T124</f>
        <v>0</v>
      </c>
      <c r="AX101" s="65">
        <f>'SO06 - SKLAD PHM VČELNÁ'!K35</f>
        <v>0</v>
      </c>
      <c r="AY101" s="65">
        <f>'SO06 - SKLAD PHM VČELNÁ'!K36</f>
        <v>0</v>
      </c>
      <c r="AZ101" s="65">
        <f>'SO06 - SKLAD PHM VČELNÁ'!K37</f>
        <v>0</v>
      </c>
      <c r="BA101" s="65">
        <f>'SO06 - SKLAD PHM VČELNÁ'!K38</f>
        <v>0</v>
      </c>
      <c r="BB101" s="65">
        <f>'SO06 - SKLAD PHM VČELNÁ'!F35</f>
        <v>0</v>
      </c>
      <c r="BC101" s="65">
        <f>'SO06 - SKLAD PHM VČELNÁ'!F36</f>
        <v>0</v>
      </c>
      <c r="BD101" s="65">
        <f>'SO06 - SKLAD PHM VČELNÁ'!F37</f>
        <v>0</v>
      </c>
      <c r="BE101" s="65">
        <f>'SO06 - SKLAD PHM VČELNÁ'!F38</f>
        <v>0</v>
      </c>
      <c r="BF101" s="67">
        <f>'SO06 - SKLAD PHM VČELNÁ'!F39</f>
        <v>0</v>
      </c>
      <c r="BT101" s="68" t="s">
        <v>82</v>
      </c>
      <c r="BV101" s="68" t="s">
        <v>76</v>
      </c>
      <c r="BW101" s="68" t="s">
        <v>102</v>
      </c>
      <c r="BX101" s="68" t="s">
        <v>5</v>
      </c>
      <c r="CL101" s="68" t="s">
        <v>1</v>
      </c>
      <c r="CM101" s="68" t="s">
        <v>84</v>
      </c>
    </row>
    <row r="102" spans="1:91" s="7" customFormat="1" ht="16.5" customHeight="1">
      <c r="A102" s="61" t="s">
        <v>78</v>
      </c>
      <c r="B102" s="174"/>
      <c r="C102" s="175"/>
      <c r="D102" s="233" t="s">
        <v>103</v>
      </c>
      <c r="E102" s="233"/>
      <c r="F102" s="233"/>
      <c r="G102" s="233"/>
      <c r="H102" s="233"/>
      <c r="I102" s="176"/>
      <c r="J102" s="233" t="s">
        <v>104</v>
      </c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9">
        <f>'SO07 - SKLAD PHM SEDLNICE'!K32</f>
        <v>0</v>
      </c>
      <c r="AH102" s="240"/>
      <c r="AI102" s="240"/>
      <c r="AJ102" s="240"/>
      <c r="AK102" s="240"/>
      <c r="AL102" s="240"/>
      <c r="AM102" s="240"/>
      <c r="AN102" s="239">
        <f t="shared" si="0"/>
        <v>0</v>
      </c>
      <c r="AO102" s="240"/>
      <c r="AP102" s="241"/>
      <c r="AQ102" s="63" t="s">
        <v>81</v>
      </c>
      <c r="AR102" s="62"/>
      <c r="AS102" s="64">
        <f>'SO07 - SKLAD PHM SEDLNICE'!K30</f>
        <v>0</v>
      </c>
      <c r="AT102" s="65">
        <f>'SO07 - SKLAD PHM SEDLNICE'!K31</f>
        <v>0</v>
      </c>
      <c r="AU102" s="65">
        <v>0</v>
      </c>
      <c r="AV102" s="65">
        <f t="shared" si="1"/>
        <v>0</v>
      </c>
      <c r="AW102" s="66">
        <f>'SO07 - SKLAD PHM SEDLNICE'!T124</f>
        <v>0</v>
      </c>
      <c r="AX102" s="65">
        <f>'SO07 - SKLAD PHM SEDLNICE'!K35</f>
        <v>0</v>
      </c>
      <c r="AY102" s="65">
        <f>'SO07 - SKLAD PHM SEDLNICE'!K36</f>
        <v>0</v>
      </c>
      <c r="AZ102" s="65">
        <f>'SO07 - SKLAD PHM SEDLNICE'!K37</f>
        <v>0</v>
      </c>
      <c r="BA102" s="65">
        <f>'SO07 - SKLAD PHM SEDLNICE'!K38</f>
        <v>0</v>
      </c>
      <c r="BB102" s="65">
        <f>'SO07 - SKLAD PHM SEDLNICE'!F35</f>
        <v>0</v>
      </c>
      <c r="BC102" s="65">
        <f>'SO07 - SKLAD PHM SEDLNICE'!F36</f>
        <v>0</v>
      </c>
      <c r="BD102" s="65">
        <f>'SO07 - SKLAD PHM SEDLNICE'!F37</f>
        <v>0</v>
      </c>
      <c r="BE102" s="65">
        <f>'SO07 - SKLAD PHM SEDLNICE'!F38</f>
        <v>0</v>
      </c>
      <c r="BF102" s="67">
        <f>'SO07 - SKLAD PHM SEDLNICE'!F39</f>
        <v>0</v>
      </c>
      <c r="BT102" s="68" t="s">
        <v>82</v>
      </c>
      <c r="BV102" s="68" t="s">
        <v>76</v>
      </c>
      <c r="BW102" s="68" t="s">
        <v>105</v>
      </c>
      <c r="BX102" s="68" t="s">
        <v>5</v>
      </c>
      <c r="CL102" s="68" t="s">
        <v>1</v>
      </c>
      <c r="CM102" s="68" t="s">
        <v>84</v>
      </c>
    </row>
    <row r="103" spans="1:91" s="7" customFormat="1" ht="16.5" customHeight="1">
      <c r="A103" s="61" t="s">
        <v>78</v>
      </c>
      <c r="B103" s="174"/>
      <c r="C103" s="175"/>
      <c r="D103" s="233" t="s">
        <v>106</v>
      </c>
      <c r="E103" s="233"/>
      <c r="F103" s="233"/>
      <c r="G103" s="233"/>
      <c r="H103" s="233"/>
      <c r="I103" s="176"/>
      <c r="J103" s="233" t="s">
        <v>107</v>
      </c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9">
        <f>'SO08 - SKLAD PHM LOUKOV'!K32</f>
        <v>0</v>
      </c>
      <c r="AH103" s="240"/>
      <c r="AI103" s="240"/>
      <c r="AJ103" s="240"/>
      <c r="AK103" s="240"/>
      <c r="AL103" s="240"/>
      <c r="AM103" s="240"/>
      <c r="AN103" s="239">
        <f t="shared" si="0"/>
        <v>0</v>
      </c>
      <c r="AO103" s="240"/>
      <c r="AP103" s="241"/>
      <c r="AQ103" s="63" t="s">
        <v>81</v>
      </c>
      <c r="AR103" s="62"/>
      <c r="AS103" s="64">
        <f>'SO08 - SKLAD PHM LOUKOV'!K30</f>
        <v>0</v>
      </c>
      <c r="AT103" s="65">
        <f>'SO08 - SKLAD PHM LOUKOV'!K31</f>
        <v>0</v>
      </c>
      <c r="AU103" s="65">
        <v>0</v>
      </c>
      <c r="AV103" s="65">
        <f t="shared" si="1"/>
        <v>0</v>
      </c>
      <c r="AW103" s="66">
        <f>'SO08 - SKLAD PHM LOUKOV'!T124</f>
        <v>0</v>
      </c>
      <c r="AX103" s="65">
        <f>'SO08 - SKLAD PHM LOUKOV'!K35</f>
        <v>0</v>
      </c>
      <c r="AY103" s="65">
        <f>'SO08 - SKLAD PHM LOUKOV'!K36</f>
        <v>0</v>
      </c>
      <c r="AZ103" s="65">
        <f>'SO08 - SKLAD PHM LOUKOV'!K37</f>
        <v>0</v>
      </c>
      <c r="BA103" s="65">
        <f>'SO08 - SKLAD PHM LOUKOV'!K38</f>
        <v>0</v>
      </c>
      <c r="BB103" s="65">
        <f>'SO08 - SKLAD PHM LOUKOV'!F35</f>
        <v>0</v>
      </c>
      <c r="BC103" s="65">
        <f>'SO08 - SKLAD PHM LOUKOV'!F36</f>
        <v>0</v>
      </c>
      <c r="BD103" s="65">
        <f>'SO08 - SKLAD PHM LOUKOV'!F37</f>
        <v>0</v>
      </c>
      <c r="BE103" s="65">
        <f>'SO08 - SKLAD PHM LOUKOV'!F38</f>
        <v>0</v>
      </c>
      <c r="BF103" s="67">
        <f>'SO08 - SKLAD PHM LOUKOV'!F39</f>
        <v>0</v>
      </c>
      <c r="BT103" s="68" t="s">
        <v>82</v>
      </c>
      <c r="BV103" s="68" t="s">
        <v>76</v>
      </c>
      <c r="BW103" s="68" t="s">
        <v>108</v>
      </c>
      <c r="BX103" s="68" t="s">
        <v>5</v>
      </c>
      <c r="CL103" s="68" t="s">
        <v>1</v>
      </c>
      <c r="CM103" s="68" t="s">
        <v>84</v>
      </c>
    </row>
    <row r="104" spans="1:91" s="7" customFormat="1" ht="16.5" customHeight="1">
      <c r="A104" s="61" t="s">
        <v>78</v>
      </c>
      <c r="B104" s="174"/>
      <c r="C104" s="175"/>
      <c r="D104" s="233" t="s">
        <v>109</v>
      </c>
      <c r="E104" s="233"/>
      <c r="F104" s="233"/>
      <c r="G104" s="233"/>
      <c r="H104" s="233"/>
      <c r="I104" s="176"/>
      <c r="J104" s="233" t="s">
        <v>110</v>
      </c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9">
        <f>'SO09 - SKLAD PHM KLOBOUKY'!K32</f>
        <v>0</v>
      </c>
      <c r="AH104" s="240"/>
      <c r="AI104" s="240"/>
      <c r="AJ104" s="240"/>
      <c r="AK104" s="240"/>
      <c r="AL104" s="240"/>
      <c r="AM104" s="240"/>
      <c r="AN104" s="239">
        <f t="shared" si="0"/>
        <v>0</v>
      </c>
      <c r="AO104" s="240"/>
      <c r="AP104" s="241"/>
      <c r="AQ104" s="63" t="s">
        <v>81</v>
      </c>
      <c r="AR104" s="62"/>
      <c r="AS104" s="64">
        <f>'SO09 - SKLAD PHM KLOBOUKY'!K30</f>
        <v>0</v>
      </c>
      <c r="AT104" s="65">
        <f>'SO09 - SKLAD PHM KLOBOUKY'!K31</f>
        <v>0</v>
      </c>
      <c r="AU104" s="65">
        <v>0</v>
      </c>
      <c r="AV104" s="65">
        <f t="shared" si="1"/>
        <v>0</v>
      </c>
      <c r="AW104" s="66">
        <f>'SO09 - SKLAD PHM KLOBOUKY'!T124</f>
        <v>0</v>
      </c>
      <c r="AX104" s="65">
        <f>'SO09 - SKLAD PHM KLOBOUKY'!K35</f>
        <v>0</v>
      </c>
      <c r="AY104" s="65">
        <f>'SO09 - SKLAD PHM KLOBOUKY'!K36</f>
        <v>0</v>
      </c>
      <c r="AZ104" s="65">
        <f>'SO09 - SKLAD PHM KLOBOUKY'!K37</f>
        <v>0</v>
      </c>
      <c r="BA104" s="65">
        <f>'SO09 - SKLAD PHM KLOBOUKY'!K38</f>
        <v>0</v>
      </c>
      <c r="BB104" s="65">
        <f>'SO09 - SKLAD PHM KLOBOUKY'!F35</f>
        <v>0</v>
      </c>
      <c r="BC104" s="65">
        <f>'SO09 - SKLAD PHM KLOBOUKY'!F36</f>
        <v>0</v>
      </c>
      <c r="BD104" s="65">
        <f>'SO09 - SKLAD PHM KLOBOUKY'!F37</f>
        <v>0</v>
      </c>
      <c r="BE104" s="65">
        <f>'SO09 - SKLAD PHM KLOBOUKY'!F38</f>
        <v>0</v>
      </c>
      <c r="BF104" s="67">
        <f>'SO09 - SKLAD PHM KLOBOUKY'!F39</f>
        <v>0</v>
      </c>
      <c r="BT104" s="68" t="s">
        <v>82</v>
      </c>
      <c r="BV104" s="68" t="s">
        <v>76</v>
      </c>
      <c r="BW104" s="68" t="s">
        <v>111</v>
      </c>
      <c r="BX104" s="68" t="s">
        <v>5</v>
      </c>
      <c r="CL104" s="68" t="s">
        <v>1</v>
      </c>
      <c r="CM104" s="68" t="s">
        <v>84</v>
      </c>
    </row>
    <row r="105" spans="1:91" s="7" customFormat="1" ht="16.5" customHeight="1">
      <c r="A105" s="61" t="s">
        <v>78</v>
      </c>
      <c r="B105" s="174"/>
      <c r="C105" s="175"/>
      <c r="D105" s="233" t="s">
        <v>112</v>
      </c>
      <c r="E105" s="233"/>
      <c r="F105" s="233"/>
      <c r="G105" s="233"/>
      <c r="H105" s="233"/>
      <c r="I105" s="176"/>
      <c r="J105" s="233" t="s">
        <v>113</v>
      </c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9">
        <f>'SO11 - SKLAD PHM MSTĚTICE'!K32</f>
        <v>0</v>
      </c>
      <c r="AH105" s="240"/>
      <c r="AI105" s="240"/>
      <c r="AJ105" s="240"/>
      <c r="AK105" s="240"/>
      <c r="AL105" s="240"/>
      <c r="AM105" s="240"/>
      <c r="AN105" s="239">
        <f t="shared" si="0"/>
        <v>0</v>
      </c>
      <c r="AO105" s="240"/>
      <c r="AP105" s="241"/>
      <c r="AQ105" s="63" t="s">
        <v>81</v>
      </c>
      <c r="AR105" s="62"/>
      <c r="AS105" s="64">
        <f>'SO11 - SKLAD PHM MSTĚTICE'!K30</f>
        <v>0</v>
      </c>
      <c r="AT105" s="65">
        <f>'SO11 - SKLAD PHM MSTĚTICE'!K31</f>
        <v>0</v>
      </c>
      <c r="AU105" s="65">
        <v>0</v>
      </c>
      <c r="AV105" s="65">
        <f t="shared" si="1"/>
        <v>0</v>
      </c>
      <c r="AW105" s="66">
        <f>'SO11 - SKLAD PHM MSTĚTICE'!T124</f>
        <v>0</v>
      </c>
      <c r="AX105" s="65">
        <f>'SO11 - SKLAD PHM MSTĚTICE'!K35</f>
        <v>0</v>
      </c>
      <c r="AY105" s="65">
        <f>'SO11 - SKLAD PHM MSTĚTICE'!K36</f>
        <v>0</v>
      </c>
      <c r="AZ105" s="65">
        <f>'SO11 - SKLAD PHM MSTĚTICE'!K37</f>
        <v>0</v>
      </c>
      <c r="BA105" s="65">
        <f>'SO11 - SKLAD PHM MSTĚTICE'!K38</f>
        <v>0</v>
      </c>
      <c r="BB105" s="65">
        <f>'SO11 - SKLAD PHM MSTĚTICE'!F35</f>
        <v>0</v>
      </c>
      <c r="BC105" s="65">
        <f>'SO11 - SKLAD PHM MSTĚTICE'!F36</f>
        <v>0</v>
      </c>
      <c r="BD105" s="65">
        <f>'SO11 - SKLAD PHM MSTĚTICE'!F37</f>
        <v>0</v>
      </c>
      <c r="BE105" s="65">
        <f>'SO11 - SKLAD PHM MSTĚTICE'!F38</f>
        <v>0</v>
      </c>
      <c r="BF105" s="67">
        <f>'SO11 - SKLAD PHM MSTĚTICE'!F39</f>
        <v>0</v>
      </c>
      <c r="BT105" s="68" t="s">
        <v>82</v>
      </c>
      <c r="BV105" s="68" t="s">
        <v>76</v>
      </c>
      <c r="BW105" s="68" t="s">
        <v>114</v>
      </c>
      <c r="BX105" s="68" t="s">
        <v>5</v>
      </c>
      <c r="CL105" s="68" t="s">
        <v>1</v>
      </c>
      <c r="CM105" s="68" t="s">
        <v>84</v>
      </c>
    </row>
    <row r="106" spans="1:91" s="7" customFormat="1" ht="16.5" customHeight="1">
      <c r="A106" s="61" t="s">
        <v>78</v>
      </c>
      <c r="B106" s="174"/>
      <c r="C106" s="175"/>
      <c r="D106" s="233" t="s">
        <v>115</v>
      </c>
      <c r="E106" s="233"/>
      <c r="F106" s="233"/>
      <c r="G106" s="233"/>
      <c r="H106" s="233"/>
      <c r="I106" s="176"/>
      <c r="J106" s="233" t="s">
        <v>116</v>
      </c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9">
        <f>'SO12 - SKLAD PHM HNĚVICE'!K32</f>
        <v>0</v>
      </c>
      <c r="AH106" s="240"/>
      <c r="AI106" s="240"/>
      <c r="AJ106" s="240"/>
      <c r="AK106" s="240"/>
      <c r="AL106" s="240"/>
      <c r="AM106" s="240"/>
      <c r="AN106" s="239">
        <f t="shared" si="0"/>
        <v>0</v>
      </c>
      <c r="AO106" s="240"/>
      <c r="AP106" s="241"/>
      <c r="AQ106" s="63" t="s">
        <v>81</v>
      </c>
      <c r="AR106" s="62"/>
      <c r="AS106" s="64">
        <f>'SO12 - SKLAD PHM HNĚVICE'!K30</f>
        <v>0</v>
      </c>
      <c r="AT106" s="65">
        <f>'SO12 - SKLAD PHM HNĚVICE'!K31</f>
        <v>0</v>
      </c>
      <c r="AU106" s="65">
        <v>0</v>
      </c>
      <c r="AV106" s="65">
        <f t="shared" si="1"/>
        <v>0</v>
      </c>
      <c r="AW106" s="66">
        <f>'SO12 - SKLAD PHM HNĚVICE'!T124</f>
        <v>0</v>
      </c>
      <c r="AX106" s="65">
        <f>'SO12 - SKLAD PHM HNĚVICE'!K35</f>
        <v>0</v>
      </c>
      <c r="AY106" s="65">
        <f>'SO12 - SKLAD PHM HNĚVICE'!K36</f>
        <v>0</v>
      </c>
      <c r="AZ106" s="65">
        <f>'SO12 - SKLAD PHM HNĚVICE'!K37</f>
        <v>0</v>
      </c>
      <c r="BA106" s="65">
        <f>'SO12 - SKLAD PHM HNĚVICE'!K38</f>
        <v>0</v>
      </c>
      <c r="BB106" s="65">
        <f>'SO12 - SKLAD PHM HNĚVICE'!F35</f>
        <v>0</v>
      </c>
      <c r="BC106" s="65">
        <f>'SO12 - SKLAD PHM HNĚVICE'!F36</f>
        <v>0</v>
      </c>
      <c r="BD106" s="65">
        <f>'SO12 - SKLAD PHM HNĚVICE'!F37</f>
        <v>0</v>
      </c>
      <c r="BE106" s="65">
        <f>'SO12 - SKLAD PHM HNĚVICE'!F38</f>
        <v>0</v>
      </c>
      <c r="BF106" s="67">
        <f>'SO12 - SKLAD PHM HNĚVICE'!F39</f>
        <v>0</v>
      </c>
      <c r="BT106" s="68" t="s">
        <v>82</v>
      </c>
      <c r="BV106" s="68" t="s">
        <v>76</v>
      </c>
      <c r="BW106" s="68" t="s">
        <v>117</v>
      </c>
      <c r="BX106" s="68" t="s">
        <v>5</v>
      </c>
      <c r="CL106" s="68" t="s">
        <v>1</v>
      </c>
      <c r="CM106" s="68" t="s">
        <v>84</v>
      </c>
    </row>
    <row r="107" spans="1:91" s="7" customFormat="1" ht="16.5" customHeight="1">
      <c r="A107" s="61" t="s">
        <v>78</v>
      </c>
      <c r="B107" s="174"/>
      <c r="C107" s="175"/>
      <c r="D107" s="233" t="s">
        <v>118</v>
      </c>
      <c r="E107" s="233"/>
      <c r="F107" s="233"/>
      <c r="G107" s="233"/>
      <c r="H107" s="233"/>
      <c r="I107" s="176"/>
      <c r="J107" s="233" t="s">
        <v>119</v>
      </c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9">
        <f>'SO13 - SKLAD PHM CEREKVICE'!K32</f>
        <v>0</v>
      </c>
      <c r="AH107" s="240"/>
      <c r="AI107" s="240"/>
      <c r="AJ107" s="240"/>
      <c r="AK107" s="240"/>
      <c r="AL107" s="240"/>
      <c r="AM107" s="240"/>
      <c r="AN107" s="239">
        <f t="shared" si="0"/>
        <v>0</v>
      </c>
      <c r="AO107" s="240"/>
      <c r="AP107" s="241"/>
      <c r="AQ107" s="63" t="s">
        <v>81</v>
      </c>
      <c r="AR107" s="62"/>
      <c r="AS107" s="69">
        <f>'SO13 - SKLAD PHM CEREKVICE'!K30</f>
        <v>0</v>
      </c>
      <c r="AT107" s="70">
        <f>'SO13 - SKLAD PHM CEREKVICE'!K31</f>
        <v>0</v>
      </c>
      <c r="AU107" s="70">
        <v>0</v>
      </c>
      <c r="AV107" s="70">
        <f t="shared" si="1"/>
        <v>0</v>
      </c>
      <c r="AW107" s="71">
        <f>'SO13 - SKLAD PHM CEREKVICE'!T124</f>
        <v>0</v>
      </c>
      <c r="AX107" s="70">
        <f>'SO13 - SKLAD PHM CEREKVICE'!K35</f>
        <v>0</v>
      </c>
      <c r="AY107" s="70">
        <f>'SO13 - SKLAD PHM CEREKVICE'!K36</f>
        <v>0</v>
      </c>
      <c r="AZ107" s="70">
        <f>'SO13 - SKLAD PHM CEREKVICE'!K37</f>
        <v>0</v>
      </c>
      <c r="BA107" s="70">
        <f>'SO13 - SKLAD PHM CEREKVICE'!K38</f>
        <v>0</v>
      </c>
      <c r="BB107" s="70">
        <f>'SO13 - SKLAD PHM CEREKVICE'!F35</f>
        <v>0</v>
      </c>
      <c r="BC107" s="70">
        <f>'SO13 - SKLAD PHM CEREKVICE'!F36</f>
        <v>0</v>
      </c>
      <c r="BD107" s="70">
        <f>'SO13 - SKLAD PHM CEREKVICE'!F37</f>
        <v>0</v>
      </c>
      <c r="BE107" s="70">
        <f>'SO13 - SKLAD PHM CEREKVICE'!F38</f>
        <v>0</v>
      </c>
      <c r="BF107" s="72">
        <f>'SO13 - SKLAD PHM CEREKVICE'!F39</f>
        <v>0</v>
      </c>
      <c r="BT107" s="68" t="s">
        <v>82</v>
      </c>
      <c r="BV107" s="68" t="s">
        <v>76</v>
      </c>
      <c r="BW107" s="68" t="s">
        <v>120</v>
      </c>
      <c r="BX107" s="68" t="s">
        <v>5</v>
      </c>
      <c r="CL107" s="68" t="s">
        <v>1</v>
      </c>
      <c r="CM107" s="68" t="s">
        <v>84</v>
      </c>
    </row>
    <row r="108" spans="1:59" s="2" customFormat="1" ht="30" customHeight="1">
      <c r="A108" s="20"/>
      <c r="B108" s="150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151"/>
      <c r="AQ108" s="20"/>
      <c r="AR108" s="21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</row>
    <row r="109" spans="1:59" s="2" customFormat="1" ht="6.95" customHeight="1" thickBot="1">
      <c r="A109" s="20"/>
      <c r="B109" s="177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9"/>
      <c r="AQ109" s="34"/>
      <c r="AR109" s="21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</row>
  </sheetData>
  <mergeCells count="90">
    <mergeCell ref="AN107:AP107"/>
    <mergeCell ref="AG107:AM107"/>
    <mergeCell ref="AN94:AP94"/>
    <mergeCell ref="AN95:AP95"/>
    <mergeCell ref="AS89:AT91"/>
    <mergeCell ref="AN105:AP105"/>
    <mergeCell ref="AG105:AM105"/>
    <mergeCell ref="AN106:AP106"/>
    <mergeCell ref="AG106:AM106"/>
    <mergeCell ref="AK35:AO35"/>
    <mergeCell ref="X35:AB35"/>
    <mergeCell ref="AR2:BG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K32:AO32"/>
    <mergeCell ref="L32:P32"/>
    <mergeCell ref="W32:AE32"/>
    <mergeCell ref="AK33:AO33"/>
    <mergeCell ref="L33:P33"/>
    <mergeCell ref="W33:AE33"/>
    <mergeCell ref="L30:P30"/>
    <mergeCell ref="W30:AE30"/>
    <mergeCell ref="L31:P31"/>
    <mergeCell ref="W31:AE31"/>
    <mergeCell ref="AK31:AO31"/>
    <mergeCell ref="D107:H107"/>
    <mergeCell ref="J107:AF107"/>
    <mergeCell ref="AG94:AM94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85:AO85"/>
    <mergeCell ref="D105:H105"/>
    <mergeCell ref="J105:AF105"/>
    <mergeCell ref="D106:H106"/>
    <mergeCell ref="J106:AF106"/>
    <mergeCell ref="AG104:AM104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SO01 - SKLAD PHM TŘEMOŠNÁ'!C2" display="/"/>
    <hyperlink ref="A96" location="'SO010 - SKLAD PHM STŘELICE'!C2" display="/"/>
    <hyperlink ref="A97" location="'SO02 - SKLAD PHM HÁJEK'!C2" display="/"/>
    <hyperlink ref="A98" location="'SO03 - SKLAD PHM BĚLČICE'!C2" display="/"/>
    <hyperlink ref="A99" location="'SO04 - SKLAD PHM SMYSLOV'!C2" display="/"/>
    <hyperlink ref="A100" location="'SO05 - SKLAD PHM ŠLAPANOV'!C2" display="/"/>
    <hyperlink ref="A101" location="'SO06 - SKLAD PHM VČELNÁ'!C2" display="/"/>
    <hyperlink ref="A102" location="'SO07 - SKLAD PHM SEDLNICE'!C2" display="/"/>
    <hyperlink ref="A103" location="'SO08 - SKLAD PHM LOUKOV'!C2" display="/"/>
    <hyperlink ref="A104" location="'SO09 - SKLAD PHM KLOBOUKY'!C2" display="/"/>
    <hyperlink ref="A105" location="'SO11 - SKLAD PHM MSTĚTICE'!C2" display="/"/>
    <hyperlink ref="A106" location="'SO12 - SKLAD PHM HNĚVICE'!C2" display="/"/>
    <hyperlink ref="A107" location="'SO13 - SKLAD PHM CEREKVI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267"/>
  <sheetViews>
    <sheetView showGridLines="0" zoomScale="55" zoomScaleNormal="55" workbookViewId="0" topLeftCell="A1">
      <selection activeCell="AC97" sqref="AC9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108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469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ROUND((SUM(BE124:BE266)),2)</f>
        <v>0</v>
      </c>
      <c r="G35" s="42"/>
      <c r="H35" s="42"/>
      <c r="I35" s="226">
        <v>0.21</v>
      </c>
      <c r="J35" s="42"/>
      <c r="K35" s="221">
        <f>ROUND(((SUM(BE124:BE266))*I35),2)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ROUND((SUM(BF124:BF266)),2)</f>
        <v>0</v>
      </c>
      <c r="G36" s="42"/>
      <c r="H36" s="42"/>
      <c r="I36" s="226">
        <v>0.15</v>
      </c>
      <c r="J36" s="42"/>
      <c r="K36" s="221">
        <f>ROUND(((SUM(BF124:BF266))*I36),2)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ROUND((SUM(BG124:BG266)),2)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ROUND((SUM(BH124:BH266)),2)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ROUND((SUM(BI124:BI266)),2)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SO08 - SKLAD PHM LOUKOV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Q170</f>
        <v>0</v>
      </c>
      <c r="J100" s="90">
        <f>R170</f>
        <v>0</v>
      </c>
      <c r="K100" s="216">
        <f>K170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Q204</f>
        <v>0</v>
      </c>
      <c r="J101" s="90">
        <f>R204</f>
        <v>0</v>
      </c>
      <c r="K101" s="216">
        <f>K204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Q215</f>
        <v>0</v>
      </c>
      <c r="J102" s="90">
        <f>R215</f>
        <v>0</v>
      </c>
      <c r="K102" s="216">
        <f>K215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Q232</f>
        <v>0</v>
      </c>
      <c r="J103" s="90">
        <f>R232</f>
        <v>0</v>
      </c>
      <c r="K103" s="216">
        <f>K232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Q241</f>
        <v>0</v>
      </c>
      <c r="J104" s="86">
        <f>R241</f>
        <v>0</v>
      </c>
      <c r="K104" s="213">
        <f>K241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SO08 - SKLAD PHM LOUKOV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Q125+Q241</f>
        <v>0</v>
      </c>
      <c r="R124" s="96">
        <f>R125+R241</f>
        <v>0</v>
      </c>
      <c r="S124" s="50"/>
      <c r="T124" s="97">
        <f>T125+T241</f>
        <v>0</v>
      </c>
      <c r="U124" s="50"/>
      <c r="V124" s="97">
        <f>V125+V241</f>
        <v>7E-05</v>
      </c>
      <c r="W124" s="50"/>
      <c r="X124" s="98">
        <f>X125+X241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BK125+BK241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Q126+Q141+Q170+Q204+Q215+Q232</f>
        <v>0</v>
      </c>
      <c r="R125" s="104">
        <f>R126+R141+R170+R204+R215+R232</f>
        <v>0</v>
      </c>
      <c r="S125" s="103"/>
      <c r="T125" s="105">
        <f>T126+T141+T170+T204+T215+T232</f>
        <v>0</v>
      </c>
      <c r="U125" s="103"/>
      <c r="V125" s="105">
        <f>V126+V141+V170+V204+V215+V232</f>
        <v>7E-05</v>
      </c>
      <c r="W125" s="103"/>
      <c r="X125" s="106">
        <f>X126+X141+X170+X204+X215+X232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BK126+BK141+BK170+BK204+BK215+BK232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07.25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2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31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31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SUM(Q142:Q169)</f>
        <v>0</v>
      </c>
      <c r="R141" s="104">
        <f>SUM(R142:R169)</f>
        <v>0</v>
      </c>
      <c r="S141" s="103"/>
      <c r="T141" s="105">
        <f>SUM(T142:T169)</f>
        <v>0</v>
      </c>
      <c r="U141" s="103"/>
      <c r="V141" s="105">
        <f>SUM(V142:V169)</f>
        <v>0</v>
      </c>
      <c r="W141" s="103"/>
      <c r="X141" s="106">
        <f>SUM(X142:X169)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SUM(BK142:BK169)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2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2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1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1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2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2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2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2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24.2" customHeight="1">
      <c r="A158" s="20"/>
      <c r="B158" s="197"/>
      <c r="C158" s="109" t="s">
        <v>9</v>
      </c>
      <c r="D158" s="109" t="s">
        <v>163</v>
      </c>
      <c r="E158" s="110" t="s">
        <v>228</v>
      </c>
      <c r="F158" s="111" t="s">
        <v>229</v>
      </c>
      <c r="G158" s="112" t="s">
        <v>166</v>
      </c>
      <c r="H158" s="113">
        <v>2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230</v>
      </c>
    </row>
    <row r="159" spans="1:47" s="2" customFormat="1" ht="19.5">
      <c r="A159" s="20"/>
      <c r="B159" s="150"/>
      <c r="C159" s="42"/>
      <c r="D159" s="199" t="s">
        <v>169</v>
      </c>
      <c r="E159" s="42"/>
      <c r="F159" s="200" t="s">
        <v>229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16.5" customHeight="1">
      <c r="A160" s="20"/>
      <c r="B160" s="197"/>
      <c r="C160" s="109" t="s">
        <v>231</v>
      </c>
      <c r="D160" s="109" t="s">
        <v>163</v>
      </c>
      <c r="E160" s="110" t="s">
        <v>232</v>
      </c>
      <c r="F160" s="111" t="s">
        <v>233</v>
      </c>
      <c r="G160" s="112" t="s">
        <v>166</v>
      </c>
      <c r="H160" s="113">
        <v>2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234</v>
      </c>
    </row>
    <row r="161" spans="1:47" s="2" customFormat="1" ht="12">
      <c r="A161" s="20"/>
      <c r="B161" s="150"/>
      <c r="C161" s="42"/>
      <c r="D161" s="199" t="s">
        <v>169</v>
      </c>
      <c r="E161" s="42"/>
      <c r="F161" s="200" t="s">
        <v>233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24.2" customHeight="1">
      <c r="A162" s="20"/>
      <c r="B162" s="197"/>
      <c r="C162" s="109" t="s">
        <v>235</v>
      </c>
      <c r="D162" s="109" t="s">
        <v>163</v>
      </c>
      <c r="E162" s="110" t="s">
        <v>236</v>
      </c>
      <c r="F162" s="111" t="s">
        <v>222</v>
      </c>
      <c r="G162" s="112" t="s">
        <v>166</v>
      </c>
      <c r="H162" s="113">
        <v>2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237</v>
      </c>
    </row>
    <row r="163" spans="1:47" s="2" customFormat="1" ht="19.5">
      <c r="A163" s="20"/>
      <c r="B163" s="150"/>
      <c r="C163" s="42"/>
      <c r="D163" s="199" t="s">
        <v>169</v>
      </c>
      <c r="E163" s="42"/>
      <c r="F163" s="200" t="s">
        <v>222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1.75" customHeight="1">
      <c r="A164" s="20"/>
      <c r="B164" s="197"/>
      <c r="C164" s="109" t="s">
        <v>180</v>
      </c>
      <c r="D164" s="109" t="s">
        <v>163</v>
      </c>
      <c r="E164" s="110" t="s">
        <v>238</v>
      </c>
      <c r="F164" s="111" t="s">
        <v>239</v>
      </c>
      <c r="G164" s="112" t="s">
        <v>166</v>
      </c>
      <c r="H164" s="113">
        <v>2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240</v>
      </c>
    </row>
    <row r="165" spans="1:47" s="2" customFormat="1" ht="12">
      <c r="A165" s="20"/>
      <c r="B165" s="150"/>
      <c r="C165" s="42"/>
      <c r="D165" s="199" t="s">
        <v>169</v>
      </c>
      <c r="E165" s="42"/>
      <c r="F165" s="200" t="s">
        <v>239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16.5" customHeight="1">
      <c r="A166" s="20"/>
      <c r="B166" s="197"/>
      <c r="C166" s="109" t="s">
        <v>241</v>
      </c>
      <c r="D166" s="109" t="s">
        <v>163</v>
      </c>
      <c r="E166" s="110" t="s">
        <v>242</v>
      </c>
      <c r="F166" s="111" t="s">
        <v>243</v>
      </c>
      <c r="G166" s="112" t="s">
        <v>166</v>
      </c>
      <c r="H166" s="113">
        <v>2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244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245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247</v>
      </c>
      <c r="F168" s="111" t="s">
        <v>248</v>
      </c>
      <c r="G168" s="112" t="s">
        <v>166</v>
      </c>
      <c r="H168" s="113">
        <v>2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249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248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2:63" s="12" customFormat="1" ht="22.9" customHeight="1">
      <c r="B170" s="190"/>
      <c r="C170" s="103"/>
      <c r="D170" s="191" t="s">
        <v>73</v>
      </c>
      <c r="E170" s="195" t="s">
        <v>250</v>
      </c>
      <c r="F170" s="195" t="s">
        <v>251</v>
      </c>
      <c r="G170" s="103"/>
      <c r="H170" s="103"/>
      <c r="I170" s="193"/>
      <c r="J170" s="193"/>
      <c r="K170" s="196">
        <f>BK170</f>
        <v>0</v>
      </c>
      <c r="M170" s="100"/>
      <c r="N170" s="102"/>
      <c r="O170" s="103"/>
      <c r="P170" s="103"/>
      <c r="Q170" s="104">
        <f>SUM(Q171:Q203)</f>
        <v>0</v>
      </c>
      <c r="R170" s="104">
        <f>SUM(R171:R203)</f>
        <v>0</v>
      </c>
      <c r="S170" s="103"/>
      <c r="T170" s="105">
        <f>SUM(T171:T203)</f>
        <v>0</v>
      </c>
      <c r="U170" s="103"/>
      <c r="V170" s="105">
        <f>SUM(V171:V203)</f>
        <v>0</v>
      </c>
      <c r="W170" s="103"/>
      <c r="X170" s="106">
        <f>SUM(X171:X203)</f>
        <v>0</v>
      </c>
      <c r="AR170" s="101" t="s">
        <v>82</v>
      </c>
      <c r="AT170" s="107" t="s">
        <v>73</v>
      </c>
      <c r="AU170" s="107" t="s">
        <v>82</v>
      </c>
      <c r="AY170" s="101" t="s">
        <v>160</v>
      </c>
      <c r="BK170" s="108">
        <f>SUM(BK171:BK203)</f>
        <v>0</v>
      </c>
    </row>
    <row r="171" spans="1:65" s="2" customFormat="1" ht="24.2" customHeight="1">
      <c r="A171" s="20"/>
      <c r="B171" s="197"/>
      <c r="C171" s="109" t="s">
        <v>8</v>
      </c>
      <c r="D171" s="109" t="s">
        <v>163</v>
      </c>
      <c r="E171" s="110" t="s">
        <v>252</v>
      </c>
      <c r="F171" s="111" t="s">
        <v>253</v>
      </c>
      <c r="G171" s="112" t="s">
        <v>166</v>
      </c>
      <c r="H171" s="113">
        <v>1</v>
      </c>
      <c r="I171" s="114"/>
      <c r="J171" s="115"/>
      <c r="K171" s="198">
        <f>ROUND(P171*H171,2)</f>
        <v>0</v>
      </c>
      <c r="L171" s="180"/>
      <c r="M171" s="116"/>
      <c r="N171" s="117" t="s">
        <v>1</v>
      </c>
      <c r="O171" s="118" t="s">
        <v>37</v>
      </c>
      <c r="P171" s="119">
        <f>I171+J171</f>
        <v>0</v>
      </c>
      <c r="Q171" s="119">
        <f>ROUND(I171*H171,2)</f>
        <v>0</v>
      </c>
      <c r="R171" s="119">
        <f>ROUND(J171*H171,2)</f>
        <v>0</v>
      </c>
      <c r="S171" s="42"/>
      <c r="T171" s="120">
        <f>S171*H171</f>
        <v>0</v>
      </c>
      <c r="U171" s="120">
        <v>0</v>
      </c>
      <c r="V171" s="120">
        <f>U171*H171</f>
        <v>0</v>
      </c>
      <c r="W171" s="120">
        <v>0</v>
      </c>
      <c r="X171" s="121">
        <f>W171*H171</f>
        <v>0</v>
      </c>
      <c r="Y171" s="20"/>
      <c r="Z171" s="20"/>
      <c r="AA171" s="20"/>
      <c r="AB171" s="20"/>
      <c r="AC171" s="20"/>
      <c r="AD171" s="20"/>
      <c r="AE171" s="20"/>
      <c r="AR171" s="122" t="s">
        <v>167</v>
      </c>
      <c r="AT171" s="122" t="s">
        <v>163</v>
      </c>
      <c r="AU171" s="122" t="s">
        <v>84</v>
      </c>
      <c r="AY171" s="14" t="s">
        <v>160</v>
      </c>
      <c r="BE171" s="123">
        <f>IF(O171="základní",K171,0)</f>
        <v>0</v>
      </c>
      <c r="BF171" s="123">
        <f>IF(O171="snížená",K171,0)</f>
        <v>0</v>
      </c>
      <c r="BG171" s="123">
        <f>IF(O171="zákl. přenesená",K171,0)</f>
        <v>0</v>
      </c>
      <c r="BH171" s="123">
        <f>IF(O171="sníž. přenesená",K171,0)</f>
        <v>0</v>
      </c>
      <c r="BI171" s="123">
        <f>IF(O171="nulová",K171,0)</f>
        <v>0</v>
      </c>
      <c r="BJ171" s="14" t="s">
        <v>82</v>
      </c>
      <c r="BK171" s="123">
        <f>ROUND(P171*H171,2)</f>
        <v>0</v>
      </c>
      <c r="BL171" s="14" t="s">
        <v>168</v>
      </c>
      <c r="BM171" s="122" t="s">
        <v>254</v>
      </c>
    </row>
    <row r="172" spans="1:47" s="2" customFormat="1" ht="19.5">
      <c r="A172" s="20"/>
      <c r="B172" s="150"/>
      <c r="C172" s="42"/>
      <c r="D172" s="199" t="s">
        <v>169</v>
      </c>
      <c r="E172" s="42"/>
      <c r="F172" s="200" t="s">
        <v>253</v>
      </c>
      <c r="G172" s="42"/>
      <c r="H172" s="42"/>
      <c r="I172" s="201"/>
      <c r="J172" s="201"/>
      <c r="K172" s="151"/>
      <c r="L172" s="20"/>
      <c r="M172" s="21"/>
      <c r="N172" s="124"/>
      <c r="O172" s="125"/>
      <c r="P172" s="42"/>
      <c r="Q172" s="42"/>
      <c r="R172" s="42"/>
      <c r="S172" s="42"/>
      <c r="T172" s="42"/>
      <c r="U172" s="42"/>
      <c r="V172" s="42"/>
      <c r="W172" s="42"/>
      <c r="X172" s="43"/>
      <c r="Y172" s="20"/>
      <c r="Z172" s="20"/>
      <c r="AA172" s="20"/>
      <c r="AB172" s="20"/>
      <c r="AC172" s="20"/>
      <c r="AD172" s="20"/>
      <c r="AE172" s="20"/>
      <c r="AT172" s="14" t="s">
        <v>169</v>
      </c>
      <c r="AU172" s="14" t="s">
        <v>84</v>
      </c>
    </row>
    <row r="173" spans="1:47" s="2" customFormat="1" ht="117">
      <c r="A173" s="20"/>
      <c r="B173" s="150"/>
      <c r="C173" s="42"/>
      <c r="D173" s="199" t="s">
        <v>171</v>
      </c>
      <c r="E173" s="42"/>
      <c r="F173" s="202" t="s">
        <v>439</v>
      </c>
      <c r="G173" s="42"/>
      <c r="H173" s="42"/>
      <c r="I173" s="201"/>
      <c r="J173" s="201"/>
      <c r="K173" s="151"/>
      <c r="L173" s="20"/>
      <c r="M173" s="21"/>
      <c r="N173" s="124"/>
      <c r="O173" s="125"/>
      <c r="P173" s="42"/>
      <c r="Q173" s="42"/>
      <c r="R173" s="42"/>
      <c r="S173" s="42"/>
      <c r="T173" s="42"/>
      <c r="U173" s="42"/>
      <c r="V173" s="42"/>
      <c r="W173" s="42"/>
      <c r="X173" s="43"/>
      <c r="Y173" s="20"/>
      <c r="Z173" s="20"/>
      <c r="AA173" s="20"/>
      <c r="AB173" s="20"/>
      <c r="AC173" s="20"/>
      <c r="AD173" s="20"/>
      <c r="AE173" s="20"/>
      <c r="AT173" s="14" t="s">
        <v>171</v>
      </c>
      <c r="AU173" s="14" t="s">
        <v>84</v>
      </c>
    </row>
    <row r="174" spans="1:65" s="2" customFormat="1" ht="16.5" customHeight="1">
      <c r="A174" s="20"/>
      <c r="B174" s="197"/>
      <c r="C174" s="109" t="s">
        <v>256</v>
      </c>
      <c r="D174" s="109" t="s">
        <v>163</v>
      </c>
      <c r="E174" s="110" t="s">
        <v>257</v>
      </c>
      <c r="F174" s="111" t="s">
        <v>258</v>
      </c>
      <c r="G174" s="112" t="s">
        <v>166</v>
      </c>
      <c r="H174" s="113">
        <v>1</v>
      </c>
      <c r="I174" s="114"/>
      <c r="J174" s="115"/>
      <c r="K174" s="198">
        <f>ROUND(P174*H174,2)</f>
        <v>0</v>
      </c>
      <c r="L174" s="180"/>
      <c r="M174" s="116"/>
      <c r="N174" s="117" t="s">
        <v>1</v>
      </c>
      <c r="O174" s="118" t="s">
        <v>37</v>
      </c>
      <c r="P174" s="119">
        <f>I174+J174</f>
        <v>0</v>
      </c>
      <c r="Q174" s="119">
        <f>ROUND(I174*H174,2)</f>
        <v>0</v>
      </c>
      <c r="R174" s="119">
        <f>ROUND(J174*H174,2)</f>
        <v>0</v>
      </c>
      <c r="S174" s="42"/>
      <c r="T174" s="120">
        <f>S174*H174</f>
        <v>0</v>
      </c>
      <c r="U174" s="120">
        <v>0</v>
      </c>
      <c r="V174" s="120">
        <f>U174*H174</f>
        <v>0</v>
      </c>
      <c r="W174" s="120">
        <v>0</v>
      </c>
      <c r="X174" s="121">
        <f>W174*H174</f>
        <v>0</v>
      </c>
      <c r="Y174" s="20"/>
      <c r="Z174" s="20"/>
      <c r="AA174" s="20"/>
      <c r="AB174" s="20"/>
      <c r="AC174" s="20"/>
      <c r="AD174" s="20"/>
      <c r="AE174" s="20"/>
      <c r="AR174" s="122" t="s">
        <v>167</v>
      </c>
      <c r="AT174" s="122" t="s">
        <v>163</v>
      </c>
      <c r="AU174" s="122" t="s">
        <v>84</v>
      </c>
      <c r="AY174" s="14" t="s">
        <v>160</v>
      </c>
      <c r="BE174" s="123">
        <f>IF(O174="základní",K174,0)</f>
        <v>0</v>
      </c>
      <c r="BF174" s="123">
        <f>IF(O174="snížená",K174,0)</f>
        <v>0</v>
      </c>
      <c r="BG174" s="123">
        <f>IF(O174="zákl. přenesená",K174,0)</f>
        <v>0</v>
      </c>
      <c r="BH174" s="123">
        <f>IF(O174="sníž. přenesená",K174,0)</f>
        <v>0</v>
      </c>
      <c r="BI174" s="123">
        <f>IF(O174="nulová",K174,0)</f>
        <v>0</v>
      </c>
      <c r="BJ174" s="14" t="s">
        <v>82</v>
      </c>
      <c r="BK174" s="123">
        <f>ROUND(P174*H174,2)</f>
        <v>0</v>
      </c>
      <c r="BL174" s="14" t="s">
        <v>168</v>
      </c>
      <c r="BM174" s="122" t="s">
        <v>259</v>
      </c>
    </row>
    <row r="175" spans="1:47" s="2" customFormat="1" ht="12">
      <c r="A175" s="20"/>
      <c r="B175" s="150"/>
      <c r="C175" s="42"/>
      <c r="D175" s="199" t="s">
        <v>169</v>
      </c>
      <c r="E175" s="42"/>
      <c r="F175" s="200" t="s">
        <v>258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169</v>
      </c>
      <c r="AU175" s="14" t="s">
        <v>84</v>
      </c>
    </row>
    <row r="176" spans="1:47" s="2" customFormat="1" ht="341.25">
      <c r="A176" s="20"/>
      <c r="B176" s="150"/>
      <c r="C176" s="42"/>
      <c r="D176" s="199" t="s">
        <v>171</v>
      </c>
      <c r="E176" s="42"/>
      <c r="F176" s="202" t="s">
        <v>484</v>
      </c>
      <c r="G176" s="42"/>
      <c r="H176" s="42"/>
      <c r="I176" s="201"/>
      <c r="J176" s="201"/>
      <c r="K176" s="151"/>
      <c r="L176" s="20"/>
      <c r="M176" s="21"/>
      <c r="N176" s="124"/>
      <c r="O176" s="125"/>
      <c r="P176" s="42"/>
      <c r="Q176" s="42"/>
      <c r="R176" s="42"/>
      <c r="S176" s="42"/>
      <c r="T176" s="42"/>
      <c r="U176" s="42"/>
      <c r="V176" s="42"/>
      <c r="W176" s="42"/>
      <c r="X176" s="43"/>
      <c r="Y176" s="20"/>
      <c r="Z176" s="20"/>
      <c r="AA176" s="20"/>
      <c r="AB176" s="20"/>
      <c r="AC176" s="20"/>
      <c r="AD176" s="20"/>
      <c r="AE176" s="20"/>
      <c r="AT176" s="14" t="s">
        <v>171</v>
      </c>
      <c r="AU176" s="14" t="s">
        <v>84</v>
      </c>
    </row>
    <row r="177" spans="1:65" s="2" customFormat="1" ht="21.75" customHeight="1">
      <c r="A177" s="20"/>
      <c r="B177" s="197"/>
      <c r="C177" s="109" t="s">
        <v>260</v>
      </c>
      <c r="D177" s="109" t="s">
        <v>163</v>
      </c>
      <c r="E177" s="110" t="s">
        <v>261</v>
      </c>
      <c r="F177" s="111" t="s">
        <v>262</v>
      </c>
      <c r="G177" s="112" t="s">
        <v>166</v>
      </c>
      <c r="H177" s="113">
        <v>1</v>
      </c>
      <c r="I177" s="114"/>
      <c r="J177" s="115"/>
      <c r="K177" s="198">
        <f>ROUND(P177*H177,2)</f>
        <v>0</v>
      </c>
      <c r="L177" s="180"/>
      <c r="M177" s="116"/>
      <c r="N177" s="117" t="s">
        <v>1</v>
      </c>
      <c r="O177" s="118" t="s">
        <v>37</v>
      </c>
      <c r="P177" s="119">
        <f>I177+J177</f>
        <v>0</v>
      </c>
      <c r="Q177" s="119">
        <f>ROUND(I177*H177,2)</f>
        <v>0</v>
      </c>
      <c r="R177" s="119">
        <f>ROUND(J177*H177,2)</f>
        <v>0</v>
      </c>
      <c r="S177" s="42"/>
      <c r="T177" s="120">
        <f>S177*H177</f>
        <v>0</v>
      </c>
      <c r="U177" s="120">
        <v>0</v>
      </c>
      <c r="V177" s="120">
        <f>U177*H177</f>
        <v>0</v>
      </c>
      <c r="W177" s="120">
        <v>0</v>
      </c>
      <c r="X177" s="121">
        <f>W177*H177</f>
        <v>0</v>
      </c>
      <c r="Y177" s="20"/>
      <c r="Z177" s="20"/>
      <c r="AA177" s="20"/>
      <c r="AB177" s="20"/>
      <c r="AC177" s="20"/>
      <c r="AD177" s="20"/>
      <c r="AE177" s="20"/>
      <c r="AR177" s="122" t="s">
        <v>167</v>
      </c>
      <c r="AT177" s="122" t="s">
        <v>163</v>
      </c>
      <c r="AU177" s="122" t="s">
        <v>84</v>
      </c>
      <c r="AY177" s="14" t="s">
        <v>160</v>
      </c>
      <c r="BE177" s="123">
        <f>IF(O177="základní",K177,0)</f>
        <v>0</v>
      </c>
      <c r="BF177" s="123">
        <f>IF(O177="snížená",K177,0)</f>
        <v>0</v>
      </c>
      <c r="BG177" s="123">
        <f>IF(O177="zákl. přenesená",K177,0)</f>
        <v>0</v>
      </c>
      <c r="BH177" s="123">
        <f>IF(O177="sníž. přenesená",K177,0)</f>
        <v>0</v>
      </c>
      <c r="BI177" s="123">
        <f>IF(O177="nulová",K177,0)</f>
        <v>0</v>
      </c>
      <c r="BJ177" s="14" t="s">
        <v>82</v>
      </c>
      <c r="BK177" s="123">
        <f>ROUND(P177*H177,2)</f>
        <v>0</v>
      </c>
      <c r="BL177" s="14" t="s">
        <v>168</v>
      </c>
      <c r="BM177" s="122" t="s">
        <v>263</v>
      </c>
    </row>
    <row r="178" spans="1:47" s="2" customFormat="1" ht="12">
      <c r="A178" s="20"/>
      <c r="B178" s="150"/>
      <c r="C178" s="42"/>
      <c r="D178" s="199" t="s">
        <v>169</v>
      </c>
      <c r="E178" s="42"/>
      <c r="F178" s="200" t="s">
        <v>262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169</v>
      </c>
      <c r="AU178" s="14" t="s">
        <v>84</v>
      </c>
    </row>
    <row r="179" spans="1:47" s="2" customFormat="1" ht="48.75">
      <c r="A179" s="20"/>
      <c r="B179" s="150"/>
      <c r="C179" s="42"/>
      <c r="D179" s="199" t="s">
        <v>171</v>
      </c>
      <c r="E179" s="42"/>
      <c r="F179" s="202" t="s">
        <v>487</v>
      </c>
      <c r="G179" s="42"/>
      <c r="H179" s="42"/>
      <c r="I179" s="201"/>
      <c r="J179" s="201"/>
      <c r="K179" s="151"/>
      <c r="L179" s="20"/>
      <c r="M179" s="21"/>
      <c r="N179" s="124"/>
      <c r="O179" s="125"/>
      <c r="P179" s="42"/>
      <c r="Q179" s="42"/>
      <c r="R179" s="42"/>
      <c r="S179" s="42"/>
      <c r="T179" s="42"/>
      <c r="U179" s="42"/>
      <c r="V179" s="42"/>
      <c r="W179" s="42"/>
      <c r="X179" s="43"/>
      <c r="Y179" s="20"/>
      <c r="Z179" s="20"/>
      <c r="AA179" s="20"/>
      <c r="AB179" s="20"/>
      <c r="AC179" s="20"/>
      <c r="AD179" s="20"/>
      <c r="AE179" s="20"/>
      <c r="AT179" s="14" t="s">
        <v>171</v>
      </c>
      <c r="AU179" s="14" t="s">
        <v>84</v>
      </c>
    </row>
    <row r="180" spans="1:65" s="2" customFormat="1" ht="24.2" customHeight="1">
      <c r="A180" s="20"/>
      <c r="B180" s="197"/>
      <c r="C180" s="109" t="s">
        <v>264</v>
      </c>
      <c r="D180" s="109" t="s">
        <v>163</v>
      </c>
      <c r="E180" s="110" t="s">
        <v>265</v>
      </c>
      <c r="F180" s="111" t="s">
        <v>266</v>
      </c>
      <c r="G180" s="112" t="s">
        <v>166</v>
      </c>
      <c r="H180" s="113">
        <v>1</v>
      </c>
      <c r="I180" s="114"/>
      <c r="J180" s="115"/>
      <c r="K180" s="198">
        <f>ROUND(P180*H180,2)</f>
        <v>0</v>
      </c>
      <c r="L180" s="180"/>
      <c r="M180" s="116"/>
      <c r="N180" s="117" t="s">
        <v>1</v>
      </c>
      <c r="O180" s="118" t="s">
        <v>37</v>
      </c>
      <c r="P180" s="119">
        <f>I180+J180</f>
        <v>0</v>
      </c>
      <c r="Q180" s="119">
        <f>ROUND(I180*H180,2)</f>
        <v>0</v>
      </c>
      <c r="R180" s="119">
        <f>ROUND(J180*H180,2)</f>
        <v>0</v>
      </c>
      <c r="S180" s="42"/>
      <c r="T180" s="120">
        <f>S180*H180</f>
        <v>0</v>
      </c>
      <c r="U180" s="120">
        <v>0</v>
      </c>
      <c r="V180" s="120">
        <f>U180*H180</f>
        <v>0</v>
      </c>
      <c r="W180" s="120">
        <v>0</v>
      </c>
      <c r="X180" s="121">
        <f>W180*H180</f>
        <v>0</v>
      </c>
      <c r="Y180" s="20"/>
      <c r="Z180" s="20"/>
      <c r="AA180" s="20"/>
      <c r="AB180" s="20"/>
      <c r="AC180" s="20"/>
      <c r="AD180" s="20"/>
      <c r="AE180" s="20"/>
      <c r="AR180" s="122" t="s">
        <v>167</v>
      </c>
      <c r="AT180" s="122" t="s">
        <v>163</v>
      </c>
      <c r="AU180" s="122" t="s">
        <v>84</v>
      </c>
      <c r="AY180" s="14" t="s">
        <v>160</v>
      </c>
      <c r="BE180" s="123">
        <f>IF(O180="základní",K180,0)</f>
        <v>0</v>
      </c>
      <c r="BF180" s="123">
        <f>IF(O180="snížená",K180,0)</f>
        <v>0</v>
      </c>
      <c r="BG180" s="123">
        <f>IF(O180="zákl. přenesená",K180,0)</f>
        <v>0</v>
      </c>
      <c r="BH180" s="123">
        <f>IF(O180="sníž. přenesená",K180,0)</f>
        <v>0</v>
      </c>
      <c r="BI180" s="123">
        <f>IF(O180="nulová",K180,0)</f>
        <v>0</v>
      </c>
      <c r="BJ180" s="14" t="s">
        <v>82</v>
      </c>
      <c r="BK180" s="123">
        <f>ROUND(P180*H180,2)</f>
        <v>0</v>
      </c>
      <c r="BL180" s="14" t="s">
        <v>168</v>
      </c>
      <c r="BM180" s="122" t="s">
        <v>267</v>
      </c>
    </row>
    <row r="181" spans="1:47" s="2" customFormat="1" ht="12">
      <c r="A181" s="20"/>
      <c r="B181" s="150"/>
      <c r="C181" s="42"/>
      <c r="D181" s="199" t="s">
        <v>169</v>
      </c>
      <c r="E181" s="42"/>
      <c r="F181" s="200" t="s">
        <v>266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169</v>
      </c>
      <c r="AU181" s="14" t="s">
        <v>84</v>
      </c>
    </row>
    <row r="182" spans="1:47" s="2" customFormat="1" ht="48.75">
      <c r="A182" s="20"/>
      <c r="B182" s="150"/>
      <c r="C182" s="42"/>
      <c r="D182" s="199" t="s">
        <v>171</v>
      </c>
      <c r="E182" s="42"/>
      <c r="F182" s="202" t="s">
        <v>486</v>
      </c>
      <c r="G182" s="42"/>
      <c r="H182" s="42"/>
      <c r="I182" s="201"/>
      <c r="J182" s="201"/>
      <c r="K182" s="151"/>
      <c r="L182" s="20"/>
      <c r="M182" s="21"/>
      <c r="N182" s="124"/>
      <c r="O182" s="125"/>
      <c r="P182" s="42"/>
      <c r="Q182" s="42"/>
      <c r="R182" s="42"/>
      <c r="S182" s="42"/>
      <c r="T182" s="42"/>
      <c r="U182" s="42"/>
      <c r="V182" s="42"/>
      <c r="W182" s="42"/>
      <c r="X182" s="43"/>
      <c r="Y182" s="20"/>
      <c r="Z182" s="20"/>
      <c r="AA182" s="20"/>
      <c r="AB182" s="20"/>
      <c r="AC182" s="20"/>
      <c r="AD182" s="20"/>
      <c r="AE182" s="20"/>
      <c r="AT182" s="14" t="s">
        <v>171</v>
      </c>
      <c r="AU182" s="14" t="s">
        <v>84</v>
      </c>
    </row>
    <row r="183" spans="1:65" s="2" customFormat="1" ht="16.5" customHeight="1">
      <c r="A183" s="20"/>
      <c r="B183" s="197"/>
      <c r="C183" s="109" t="s">
        <v>268</v>
      </c>
      <c r="D183" s="109" t="s">
        <v>163</v>
      </c>
      <c r="E183" s="110" t="s">
        <v>269</v>
      </c>
      <c r="F183" s="111" t="s">
        <v>491</v>
      </c>
      <c r="G183" s="112" t="s">
        <v>166</v>
      </c>
      <c r="H183" s="113">
        <v>1</v>
      </c>
      <c r="I183" s="114"/>
      <c r="J183" s="115"/>
      <c r="K183" s="198">
        <f>ROUND(P183*H183,2)</f>
        <v>0</v>
      </c>
      <c r="L183" s="180"/>
      <c r="M183" s="116"/>
      <c r="N183" s="117" t="s">
        <v>1</v>
      </c>
      <c r="O183" s="118" t="s">
        <v>37</v>
      </c>
      <c r="P183" s="119">
        <f>I183+J183</f>
        <v>0</v>
      </c>
      <c r="Q183" s="119">
        <f>ROUND(I183*H183,2)</f>
        <v>0</v>
      </c>
      <c r="R183" s="119">
        <f>ROUND(J183*H183,2)</f>
        <v>0</v>
      </c>
      <c r="S183" s="42"/>
      <c r="T183" s="120">
        <f>S183*H183</f>
        <v>0</v>
      </c>
      <c r="U183" s="120">
        <v>0</v>
      </c>
      <c r="V183" s="120">
        <f>U183*H183</f>
        <v>0</v>
      </c>
      <c r="W183" s="120">
        <v>0</v>
      </c>
      <c r="X183" s="121">
        <f>W183*H183</f>
        <v>0</v>
      </c>
      <c r="Y183" s="20"/>
      <c r="Z183" s="20"/>
      <c r="AA183" s="20"/>
      <c r="AB183" s="20"/>
      <c r="AC183" s="20"/>
      <c r="AD183" s="20"/>
      <c r="AE183" s="20"/>
      <c r="AR183" s="122" t="s">
        <v>167</v>
      </c>
      <c r="AT183" s="122" t="s">
        <v>163</v>
      </c>
      <c r="AU183" s="122" t="s">
        <v>84</v>
      </c>
      <c r="AY183" s="14" t="s">
        <v>160</v>
      </c>
      <c r="BE183" s="123">
        <f>IF(O183="základní",K183,0)</f>
        <v>0</v>
      </c>
      <c r="BF183" s="123">
        <f>IF(O183="snížená",K183,0)</f>
        <v>0</v>
      </c>
      <c r="BG183" s="123">
        <f>IF(O183="zákl. přenesená",K183,0)</f>
        <v>0</v>
      </c>
      <c r="BH183" s="123">
        <f>IF(O183="sníž. přenesená",K183,0)</f>
        <v>0</v>
      </c>
      <c r="BI183" s="123">
        <f>IF(O183="nulová",K183,0)</f>
        <v>0</v>
      </c>
      <c r="BJ183" s="14" t="s">
        <v>82</v>
      </c>
      <c r="BK183" s="123">
        <f>ROUND(P183*H183,2)</f>
        <v>0</v>
      </c>
      <c r="BL183" s="14" t="s">
        <v>168</v>
      </c>
      <c r="BM183" s="122" t="s">
        <v>270</v>
      </c>
    </row>
    <row r="184" spans="1:47" s="2" customFormat="1" ht="58.5">
      <c r="A184" s="20"/>
      <c r="B184" s="150"/>
      <c r="C184" s="42"/>
      <c r="D184" s="199" t="s">
        <v>169</v>
      </c>
      <c r="E184" s="42"/>
      <c r="F184" s="200" t="s">
        <v>492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169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271</v>
      </c>
      <c r="F185" s="111" t="s">
        <v>272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273</v>
      </c>
    </row>
    <row r="186" spans="1:47" s="2" customFormat="1" ht="12">
      <c r="A186" s="20"/>
      <c r="B186" s="150"/>
      <c r="C186" s="42"/>
      <c r="D186" s="199" t="s">
        <v>169</v>
      </c>
      <c r="E186" s="42"/>
      <c r="F186" s="200" t="s">
        <v>272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65" s="2" customFormat="1" ht="21.75" customHeight="1">
      <c r="A187" s="20"/>
      <c r="B187" s="197"/>
      <c r="C187" s="109" t="s">
        <v>274</v>
      </c>
      <c r="D187" s="109" t="s">
        <v>163</v>
      </c>
      <c r="E187" s="110" t="s">
        <v>275</v>
      </c>
      <c r="F187" s="111" t="s">
        <v>276</v>
      </c>
      <c r="G187" s="112" t="s">
        <v>277</v>
      </c>
      <c r="H187" s="113">
        <v>305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278</v>
      </c>
    </row>
    <row r="188" spans="1:47" s="2" customFormat="1" ht="12">
      <c r="A188" s="20"/>
      <c r="B188" s="150"/>
      <c r="C188" s="42"/>
      <c r="D188" s="199" t="s">
        <v>169</v>
      </c>
      <c r="E188" s="42"/>
      <c r="F188" s="200" t="s">
        <v>276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16.5" customHeight="1">
      <c r="A189" s="20"/>
      <c r="B189" s="197"/>
      <c r="C189" s="109" t="s">
        <v>279</v>
      </c>
      <c r="D189" s="109" t="s">
        <v>163</v>
      </c>
      <c r="E189" s="110" t="s">
        <v>280</v>
      </c>
      <c r="F189" s="111" t="s">
        <v>281</v>
      </c>
      <c r="G189" s="112" t="s">
        <v>277</v>
      </c>
      <c r="H189" s="113">
        <v>100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282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281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24.2" customHeight="1">
      <c r="A191" s="20"/>
      <c r="B191" s="197"/>
      <c r="C191" s="109" t="s">
        <v>283</v>
      </c>
      <c r="D191" s="109" t="s">
        <v>163</v>
      </c>
      <c r="E191" s="110" t="s">
        <v>284</v>
      </c>
      <c r="F191" s="111" t="s">
        <v>285</v>
      </c>
      <c r="G191" s="112" t="s">
        <v>286</v>
      </c>
      <c r="H191" s="113">
        <v>1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287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285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24.2" customHeight="1">
      <c r="A193" s="20"/>
      <c r="B193" s="197"/>
      <c r="C193" s="109" t="s">
        <v>254</v>
      </c>
      <c r="D193" s="109" t="s">
        <v>163</v>
      </c>
      <c r="E193" s="110" t="s">
        <v>288</v>
      </c>
      <c r="F193" s="111" t="s">
        <v>289</v>
      </c>
      <c r="G193" s="112" t="s">
        <v>166</v>
      </c>
      <c r="H193" s="113">
        <v>1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290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289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16.5" customHeight="1">
      <c r="A195" s="20"/>
      <c r="B195" s="197"/>
      <c r="C195" s="109" t="s">
        <v>291</v>
      </c>
      <c r="D195" s="109" t="s">
        <v>163</v>
      </c>
      <c r="E195" s="110" t="s">
        <v>292</v>
      </c>
      <c r="F195" s="111" t="s">
        <v>293</v>
      </c>
      <c r="G195" s="112" t="s">
        <v>166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294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293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16.5" customHeight="1">
      <c r="A197" s="20"/>
      <c r="B197" s="197"/>
      <c r="C197" s="109" t="s">
        <v>259</v>
      </c>
      <c r="D197" s="109" t="s">
        <v>163</v>
      </c>
      <c r="E197" s="110" t="s">
        <v>295</v>
      </c>
      <c r="F197" s="111" t="s">
        <v>296</v>
      </c>
      <c r="G197" s="112" t="s">
        <v>297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298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296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24.2" customHeight="1">
      <c r="A199" s="20"/>
      <c r="B199" s="197"/>
      <c r="C199" s="109" t="s">
        <v>299</v>
      </c>
      <c r="D199" s="109" t="s">
        <v>163</v>
      </c>
      <c r="E199" s="110" t="s">
        <v>300</v>
      </c>
      <c r="F199" s="111" t="s">
        <v>493</v>
      </c>
      <c r="G199" s="112" t="s">
        <v>166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302</v>
      </c>
    </row>
    <row r="200" spans="1:65" s="2" customFormat="1" ht="24.2" customHeight="1">
      <c r="A200" s="20"/>
      <c r="B200" s="197"/>
      <c r="C200" s="109" t="s">
        <v>263</v>
      </c>
      <c r="D200" s="109" t="s">
        <v>163</v>
      </c>
      <c r="E200" s="110" t="s">
        <v>303</v>
      </c>
      <c r="F200" s="111" t="s">
        <v>304</v>
      </c>
      <c r="G200" s="112" t="s">
        <v>166</v>
      </c>
      <c r="H200" s="113">
        <v>2</v>
      </c>
      <c r="I200" s="114"/>
      <c r="J200" s="115"/>
      <c r="K200" s="198">
        <f>ROUND(P200*H200,2)</f>
        <v>0</v>
      </c>
      <c r="L200" s="180"/>
      <c r="M200" s="116"/>
      <c r="N200" s="117" t="s">
        <v>1</v>
      </c>
      <c r="O200" s="118" t="s">
        <v>37</v>
      </c>
      <c r="P200" s="119">
        <f>I200+J200</f>
        <v>0</v>
      </c>
      <c r="Q200" s="119">
        <f>ROUND(I200*H200,2)</f>
        <v>0</v>
      </c>
      <c r="R200" s="119">
        <f>ROUND(J200*H200,2)</f>
        <v>0</v>
      </c>
      <c r="S200" s="42"/>
      <c r="T200" s="120">
        <f>S200*H200</f>
        <v>0</v>
      </c>
      <c r="U200" s="120">
        <v>0</v>
      </c>
      <c r="V200" s="120">
        <f>U200*H200</f>
        <v>0</v>
      </c>
      <c r="W200" s="120">
        <v>0</v>
      </c>
      <c r="X200" s="121">
        <f>W200*H200</f>
        <v>0</v>
      </c>
      <c r="Y200" s="20"/>
      <c r="Z200" s="20"/>
      <c r="AA200" s="20"/>
      <c r="AB200" s="20"/>
      <c r="AC200" s="20"/>
      <c r="AD200" s="20"/>
      <c r="AE200" s="20"/>
      <c r="AR200" s="122" t="s">
        <v>167</v>
      </c>
      <c r="AT200" s="122" t="s">
        <v>163</v>
      </c>
      <c r="AU200" s="122" t="s">
        <v>84</v>
      </c>
      <c r="AY200" s="14" t="s">
        <v>160</v>
      </c>
      <c r="BE200" s="123">
        <f>IF(O200="základní",K200,0)</f>
        <v>0</v>
      </c>
      <c r="BF200" s="123">
        <f>IF(O200="snížená",K200,0)</f>
        <v>0</v>
      </c>
      <c r="BG200" s="123">
        <f>IF(O200="zákl. přenesená",K200,0)</f>
        <v>0</v>
      </c>
      <c r="BH200" s="123">
        <f>IF(O200="sníž. přenesená",K200,0)</f>
        <v>0</v>
      </c>
      <c r="BI200" s="123">
        <f>IF(O200="nulová",K200,0)</f>
        <v>0</v>
      </c>
      <c r="BJ200" s="14" t="s">
        <v>82</v>
      </c>
      <c r="BK200" s="123">
        <f>ROUND(P200*H200,2)</f>
        <v>0</v>
      </c>
      <c r="BL200" s="14" t="s">
        <v>168</v>
      </c>
      <c r="BM200" s="122" t="s">
        <v>305</v>
      </c>
    </row>
    <row r="201" spans="1:47" s="2" customFormat="1" ht="12">
      <c r="A201" s="20"/>
      <c r="B201" s="150"/>
      <c r="C201" s="42"/>
      <c r="D201" s="199" t="s">
        <v>169</v>
      </c>
      <c r="E201" s="42"/>
      <c r="F201" s="200" t="s">
        <v>304</v>
      </c>
      <c r="G201" s="42"/>
      <c r="H201" s="42"/>
      <c r="I201" s="201"/>
      <c r="J201" s="201"/>
      <c r="K201" s="151"/>
      <c r="L201" s="20"/>
      <c r="M201" s="21"/>
      <c r="N201" s="124"/>
      <c r="O201" s="125"/>
      <c r="P201" s="42"/>
      <c r="Q201" s="42"/>
      <c r="R201" s="42"/>
      <c r="S201" s="42"/>
      <c r="T201" s="42"/>
      <c r="U201" s="42"/>
      <c r="V201" s="42"/>
      <c r="W201" s="42"/>
      <c r="X201" s="43"/>
      <c r="Y201" s="20"/>
      <c r="Z201" s="20"/>
      <c r="AA201" s="20"/>
      <c r="AB201" s="20"/>
      <c r="AC201" s="20"/>
      <c r="AD201" s="20"/>
      <c r="AE201" s="20"/>
      <c r="AT201" s="14" t="s">
        <v>169</v>
      </c>
      <c r="AU201" s="14" t="s">
        <v>84</v>
      </c>
    </row>
    <row r="202" spans="1:65" s="2" customFormat="1" ht="72">
      <c r="A202" s="20"/>
      <c r="B202" s="197"/>
      <c r="C202" s="109" t="s">
        <v>306</v>
      </c>
      <c r="D202" s="109" t="s">
        <v>163</v>
      </c>
      <c r="E202" s="110" t="s">
        <v>307</v>
      </c>
      <c r="F202" s="111" t="s">
        <v>488</v>
      </c>
      <c r="G202" s="112" t="s">
        <v>166</v>
      </c>
      <c r="H202" s="113">
        <v>2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308</v>
      </c>
    </row>
    <row r="203" spans="1:47" s="2" customFormat="1" ht="12">
      <c r="A203" s="20"/>
      <c r="B203" s="150"/>
      <c r="C203" s="42"/>
      <c r="D203" s="199" t="s">
        <v>169</v>
      </c>
      <c r="E203" s="42"/>
      <c r="F203" s="200"/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169</v>
      </c>
      <c r="AU203" s="14" t="s">
        <v>84</v>
      </c>
    </row>
    <row r="204" spans="2:63" s="12" customFormat="1" ht="22.9" customHeight="1">
      <c r="B204" s="190"/>
      <c r="C204" s="103"/>
      <c r="D204" s="191" t="s">
        <v>73</v>
      </c>
      <c r="E204" s="195" t="s">
        <v>309</v>
      </c>
      <c r="F204" s="195" t="s">
        <v>309</v>
      </c>
      <c r="G204" s="103"/>
      <c r="H204" s="103"/>
      <c r="I204" s="193"/>
      <c r="J204" s="193"/>
      <c r="K204" s="196">
        <f>BK204</f>
        <v>0</v>
      </c>
      <c r="M204" s="100"/>
      <c r="N204" s="102"/>
      <c r="O204" s="103"/>
      <c r="P204" s="103"/>
      <c r="Q204" s="104">
        <f>SUM(Q205:Q214)</f>
        <v>0</v>
      </c>
      <c r="R204" s="104">
        <f>SUM(R205:R214)</f>
        <v>0</v>
      </c>
      <c r="S204" s="103"/>
      <c r="T204" s="105">
        <f>SUM(T205:T214)</f>
        <v>0</v>
      </c>
      <c r="U204" s="103"/>
      <c r="V204" s="105">
        <f>SUM(V205:V214)</f>
        <v>0</v>
      </c>
      <c r="W204" s="103"/>
      <c r="X204" s="106">
        <f>SUM(X205:X214)</f>
        <v>0</v>
      </c>
      <c r="AR204" s="101" t="s">
        <v>82</v>
      </c>
      <c r="AT204" s="107" t="s">
        <v>73</v>
      </c>
      <c r="AU204" s="107" t="s">
        <v>82</v>
      </c>
      <c r="AY204" s="101" t="s">
        <v>160</v>
      </c>
      <c r="BK204" s="108">
        <f>SUM(BK205:BK214)</f>
        <v>0</v>
      </c>
    </row>
    <row r="205" spans="1:65" s="2" customFormat="1" ht="24.2" customHeight="1">
      <c r="A205" s="20"/>
      <c r="B205" s="197"/>
      <c r="C205" s="126" t="s">
        <v>267</v>
      </c>
      <c r="D205" s="126" t="s">
        <v>182</v>
      </c>
      <c r="E205" s="127" t="s">
        <v>310</v>
      </c>
      <c r="F205" s="128" t="s">
        <v>311</v>
      </c>
      <c r="G205" s="129" t="s">
        <v>312</v>
      </c>
      <c r="H205" s="130">
        <v>1</v>
      </c>
      <c r="I205" s="131"/>
      <c r="J205" s="131"/>
      <c r="K205" s="203">
        <f>ROUND(P205*H205,2)</f>
        <v>0</v>
      </c>
      <c r="L205" s="181"/>
      <c r="M205" s="21"/>
      <c r="N205" s="132" t="s">
        <v>1</v>
      </c>
      <c r="O205" s="118" t="s">
        <v>37</v>
      </c>
      <c r="P205" s="119">
        <f>I205+J205</f>
        <v>0</v>
      </c>
      <c r="Q205" s="119">
        <f>ROUND(I205*H205,2)</f>
        <v>0</v>
      </c>
      <c r="R205" s="119">
        <f>ROUND(J205*H205,2)</f>
        <v>0</v>
      </c>
      <c r="S205" s="42"/>
      <c r="T205" s="120">
        <f>S205*H205</f>
        <v>0</v>
      </c>
      <c r="U205" s="120">
        <v>0</v>
      </c>
      <c r="V205" s="120">
        <f>U205*H205</f>
        <v>0</v>
      </c>
      <c r="W205" s="120">
        <v>0</v>
      </c>
      <c r="X205" s="121">
        <f>W205*H205</f>
        <v>0</v>
      </c>
      <c r="Y205" s="20"/>
      <c r="Z205" s="20"/>
      <c r="AA205" s="20"/>
      <c r="AB205" s="20"/>
      <c r="AC205" s="20"/>
      <c r="AD205" s="20"/>
      <c r="AE205" s="20"/>
      <c r="AR205" s="122" t="s">
        <v>168</v>
      </c>
      <c r="AT205" s="122" t="s">
        <v>182</v>
      </c>
      <c r="AU205" s="122" t="s">
        <v>84</v>
      </c>
      <c r="AY205" s="14" t="s">
        <v>160</v>
      </c>
      <c r="BE205" s="123">
        <f>IF(O205="základní",K205,0)</f>
        <v>0</v>
      </c>
      <c r="BF205" s="123">
        <f>IF(O205="snížená",K205,0)</f>
        <v>0</v>
      </c>
      <c r="BG205" s="123">
        <f>IF(O205="zákl. přenesená",K205,0)</f>
        <v>0</v>
      </c>
      <c r="BH205" s="123">
        <f>IF(O205="sníž. přenesená",K205,0)</f>
        <v>0</v>
      </c>
      <c r="BI205" s="123">
        <f>IF(O205="nulová",K205,0)</f>
        <v>0</v>
      </c>
      <c r="BJ205" s="14" t="s">
        <v>82</v>
      </c>
      <c r="BK205" s="123">
        <f>ROUND(P205*H205,2)</f>
        <v>0</v>
      </c>
      <c r="BL205" s="14" t="s">
        <v>168</v>
      </c>
      <c r="BM205" s="122" t="s">
        <v>313</v>
      </c>
    </row>
    <row r="206" spans="1:47" s="2" customFormat="1" ht="12">
      <c r="A206" s="20"/>
      <c r="B206" s="150"/>
      <c r="C206" s="42"/>
      <c r="D206" s="199" t="s">
        <v>169</v>
      </c>
      <c r="E206" s="42"/>
      <c r="F206" s="200" t="s">
        <v>311</v>
      </c>
      <c r="G206" s="42"/>
      <c r="H206" s="42"/>
      <c r="I206" s="201"/>
      <c r="J206" s="201"/>
      <c r="K206" s="151"/>
      <c r="L206" s="20"/>
      <c r="M206" s="21"/>
      <c r="N206" s="124"/>
      <c r="O206" s="125"/>
      <c r="P206" s="42"/>
      <c r="Q206" s="42"/>
      <c r="R206" s="42"/>
      <c r="S206" s="42"/>
      <c r="T206" s="42"/>
      <c r="U206" s="42"/>
      <c r="V206" s="42"/>
      <c r="W206" s="42"/>
      <c r="X206" s="43"/>
      <c r="Y206" s="20"/>
      <c r="Z206" s="20"/>
      <c r="AA206" s="20"/>
      <c r="AB206" s="20"/>
      <c r="AC206" s="20"/>
      <c r="AD206" s="20"/>
      <c r="AE206" s="20"/>
      <c r="AT206" s="14" t="s">
        <v>169</v>
      </c>
      <c r="AU206" s="14" t="s">
        <v>84</v>
      </c>
    </row>
    <row r="207" spans="1:65" s="2" customFormat="1" ht="44.25" customHeight="1">
      <c r="A207" s="20"/>
      <c r="B207" s="197"/>
      <c r="C207" s="126" t="s">
        <v>314</v>
      </c>
      <c r="D207" s="126" t="s">
        <v>182</v>
      </c>
      <c r="E207" s="127" t="s">
        <v>315</v>
      </c>
      <c r="F207" s="128" t="s">
        <v>316</v>
      </c>
      <c r="G207" s="129" t="s">
        <v>166</v>
      </c>
      <c r="H207" s="130">
        <v>1</v>
      </c>
      <c r="I207" s="131"/>
      <c r="J207" s="131"/>
      <c r="K207" s="203">
        <f>ROUND(P207*H207,2)</f>
        <v>0</v>
      </c>
      <c r="L207" s="181"/>
      <c r="M207" s="21"/>
      <c r="N207" s="132" t="s">
        <v>1</v>
      </c>
      <c r="O207" s="118" t="s">
        <v>37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2"/>
      <c r="T207" s="120">
        <f>S207*H207</f>
        <v>0</v>
      </c>
      <c r="U207" s="120">
        <v>0</v>
      </c>
      <c r="V207" s="120">
        <f>U207*H207</f>
        <v>0</v>
      </c>
      <c r="W207" s="120">
        <v>0</v>
      </c>
      <c r="X207" s="121">
        <f>W207*H207</f>
        <v>0</v>
      </c>
      <c r="Y207" s="20"/>
      <c r="Z207" s="20"/>
      <c r="AA207" s="20"/>
      <c r="AB207" s="20"/>
      <c r="AC207" s="20"/>
      <c r="AD207" s="20"/>
      <c r="AE207" s="20"/>
      <c r="AR207" s="122" t="s">
        <v>168</v>
      </c>
      <c r="AT207" s="122" t="s">
        <v>182</v>
      </c>
      <c r="AU207" s="122" t="s">
        <v>84</v>
      </c>
      <c r="AY207" s="14" t="s">
        <v>160</v>
      </c>
      <c r="BE207" s="123">
        <f>IF(O207="základní",K207,0)</f>
        <v>0</v>
      </c>
      <c r="BF207" s="123">
        <f>IF(O207="snížená",K207,0)</f>
        <v>0</v>
      </c>
      <c r="BG207" s="123">
        <f>IF(O207="zákl. přenesená",K207,0)</f>
        <v>0</v>
      </c>
      <c r="BH207" s="123">
        <f>IF(O207="sníž. přenesená",K207,0)</f>
        <v>0</v>
      </c>
      <c r="BI207" s="123">
        <f>IF(O207="nulová",K207,0)</f>
        <v>0</v>
      </c>
      <c r="BJ207" s="14" t="s">
        <v>82</v>
      </c>
      <c r="BK207" s="123">
        <f>ROUND(P207*H207,2)</f>
        <v>0</v>
      </c>
      <c r="BL207" s="14" t="s">
        <v>168</v>
      </c>
      <c r="BM207" s="122" t="s">
        <v>317</v>
      </c>
    </row>
    <row r="208" spans="1:47" s="2" customFormat="1" ht="19.5">
      <c r="A208" s="20"/>
      <c r="B208" s="150"/>
      <c r="C208" s="42"/>
      <c r="D208" s="199" t="s">
        <v>169</v>
      </c>
      <c r="E208" s="42"/>
      <c r="F208" s="200" t="s">
        <v>318</v>
      </c>
      <c r="G208" s="42"/>
      <c r="H208" s="42"/>
      <c r="I208" s="201"/>
      <c r="J208" s="201"/>
      <c r="K208" s="151"/>
      <c r="L208" s="20"/>
      <c r="M208" s="21"/>
      <c r="N208" s="124"/>
      <c r="O208" s="125"/>
      <c r="P208" s="42"/>
      <c r="Q208" s="42"/>
      <c r="R208" s="42"/>
      <c r="S208" s="42"/>
      <c r="T208" s="42"/>
      <c r="U208" s="42"/>
      <c r="V208" s="42"/>
      <c r="W208" s="42"/>
      <c r="X208" s="43"/>
      <c r="Y208" s="20"/>
      <c r="Z208" s="20"/>
      <c r="AA208" s="20"/>
      <c r="AB208" s="20"/>
      <c r="AC208" s="20"/>
      <c r="AD208" s="20"/>
      <c r="AE208" s="20"/>
      <c r="AT208" s="14" t="s">
        <v>169</v>
      </c>
      <c r="AU208" s="14" t="s">
        <v>84</v>
      </c>
    </row>
    <row r="209" spans="1:65" s="2" customFormat="1" ht="24.2" customHeight="1">
      <c r="A209" s="20"/>
      <c r="B209" s="197"/>
      <c r="C209" s="126" t="s">
        <v>319</v>
      </c>
      <c r="D209" s="126" t="s">
        <v>182</v>
      </c>
      <c r="E209" s="127" t="s">
        <v>320</v>
      </c>
      <c r="F209" s="128" t="s">
        <v>321</v>
      </c>
      <c r="G209" s="129" t="s">
        <v>166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322</v>
      </c>
    </row>
    <row r="210" spans="1:47" s="2" customFormat="1" ht="12">
      <c r="A210" s="20"/>
      <c r="B210" s="150"/>
      <c r="C210" s="42"/>
      <c r="D210" s="199" t="s">
        <v>169</v>
      </c>
      <c r="E210" s="42"/>
      <c r="F210" s="200" t="s">
        <v>321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24.2" customHeight="1">
      <c r="A211" s="20"/>
      <c r="B211" s="197"/>
      <c r="C211" s="126" t="s">
        <v>323</v>
      </c>
      <c r="D211" s="126" t="s">
        <v>182</v>
      </c>
      <c r="E211" s="127" t="s">
        <v>324</v>
      </c>
      <c r="F211" s="128" t="s">
        <v>325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326</v>
      </c>
    </row>
    <row r="212" spans="1:47" s="2" customFormat="1" ht="12">
      <c r="A212" s="20"/>
      <c r="B212" s="150"/>
      <c r="C212" s="42"/>
      <c r="D212" s="199" t="s">
        <v>169</v>
      </c>
      <c r="E212" s="42"/>
      <c r="F212" s="200" t="s">
        <v>325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16.5" customHeight="1">
      <c r="A213" s="20"/>
      <c r="B213" s="197"/>
      <c r="C213" s="126" t="s">
        <v>327</v>
      </c>
      <c r="D213" s="126" t="s">
        <v>182</v>
      </c>
      <c r="E213" s="127" t="s">
        <v>328</v>
      </c>
      <c r="F213" s="128" t="s">
        <v>329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330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329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2:63" s="12" customFormat="1" ht="22.9" customHeight="1">
      <c r="B215" s="190"/>
      <c r="C215" s="103"/>
      <c r="D215" s="191" t="s">
        <v>73</v>
      </c>
      <c r="E215" s="195" t="s">
        <v>331</v>
      </c>
      <c r="F215" s="195" t="s">
        <v>332</v>
      </c>
      <c r="G215" s="103"/>
      <c r="H215" s="103"/>
      <c r="I215" s="193"/>
      <c r="J215" s="193"/>
      <c r="K215" s="196">
        <f>BK215</f>
        <v>0</v>
      </c>
      <c r="M215" s="100"/>
      <c r="N215" s="102"/>
      <c r="O215" s="103"/>
      <c r="P215" s="103"/>
      <c r="Q215" s="104">
        <f>SUM(Q216:Q231)</f>
        <v>0</v>
      </c>
      <c r="R215" s="104">
        <f>SUM(R216:R231)</f>
        <v>0</v>
      </c>
      <c r="S215" s="103"/>
      <c r="T215" s="105">
        <f>SUM(T216:T231)</f>
        <v>0</v>
      </c>
      <c r="U215" s="103"/>
      <c r="V215" s="105">
        <f>SUM(V216:V231)</f>
        <v>7E-05</v>
      </c>
      <c r="W215" s="103"/>
      <c r="X215" s="106">
        <f>SUM(X216:X231)</f>
        <v>0</v>
      </c>
      <c r="AR215" s="101" t="s">
        <v>82</v>
      </c>
      <c r="AT215" s="107" t="s">
        <v>73</v>
      </c>
      <c r="AU215" s="107" t="s">
        <v>82</v>
      </c>
      <c r="AY215" s="101" t="s">
        <v>160</v>
      </c>
      <c r="BK215" s="108">
        <f>SUM(BK216:BK231)</f>
        <v>0</v>
      </c>
    </row>
    <row r="216" spans="1:65" s="2" customFormat="1" ht="33" customHeight="1">
      <c r="A216" s="20"/>
      <c r="B216" s="197"/>
      <c r="C216" s="126" t="s">
        <v>333</v>
      </c>
      <c r="D216" s="126" t="s">
        <v>182</v>
      </c>
      <c r="E216" s="127" t="s">
        <v>424</v>
      </c>
      <c r="F216" s="128" t="s">
        <v>425</v>
      </c>
      <c r="G216" s="129" t="s">
        <v>426</v>
      </c>
      <c r="H216" s="130">
        <v>8.95</v>
      </c>
      <c r="I216" s="131"/>
      <c r="J216" s="131"/>
      <c r="K216" s="203">
        <f>ROUND(P216*H216,2)</f>
        <v>0</v>
      </c>
      <c r="L216" s="181"/>
      <c r="M216" s="21"/>
      <c r="N216" s="132" t="s">
        <v>1</v>
      </c>
      <c r="O216" s="118" t="s">
        <v>37</v>
      </c>
      <c r="P216" s="119">
        <f>I216+J216</f>
        <v>0</v>
      </c>
      <c r="Q216" s="119">
        <f>ROUND(I216*H216,2)</f>
        <v>0</v>
      </c>
      <c r="R216" s="119">
        <f>ROUND(J216*H216,2)</f>
        <v>0</v>
      </c>
      <c r="S216" s="42"/>
      <c r="T216" s="120">
        <f>S216*H216</f>
        <v>0</v>
      </c>
      <c r="U216" s="120">
        <v>0</v>
      </c>
      <c r="V216" s="120">
        <f>U216*H216</f>
        <v>0</v>
      </c>
      <c r="W216" s="120">
        <v>0</v>
      </c>
      <c r="X216" s="121">
        <f>W216*H216</f>
        <v>0</v>
      </c>
      <c r="Y216" s="20"/>
      <c r="Z216" s="20"/>
      <c r="AA216" s="20"/>
      <c r="AB216" s="20"/>
      <c r="AC216" s="20"/>
      <c r="AD216" s="20"/>
      <c r="AE216" s="20"/>
      <c r="AR216" s="122" t="s">
        <v>168</v>
      </c>
      <c r="AT216" s="122" t="s">
        <v>182</v>
      </c>
      <c r="AU216" s="122" t="s">
        <v>84</v>
      </c>
      <c r="AY216" s="14" t="s">
        <v>160</v>
      </c>
      <c r="BE216" s="123">
        <f>IF(O216="základní",K216,0)</f>
        <v>0</v>
      </c>
      <c r="BF216" s="123">
        <f>IF(O216="snížená",K216,0)</f>
        <v>0</v>
      </c>
      <c r="BG216" s="123">
        <f>IF(O216="zákl. přenesená",K216,0)</f>
        <v>0</v>
      </c>
      <c r="BH216" s="123">
        <f>IF(O216="sníž. přenesená",K216,0)</f>
        <v>0</v>
      </c>
      <c r="BI216" s="123">
        <f>IF(O216="nulová",K216,0)</f>
        <v>0</v>
      </c>
      <c r="BJ216" s="14" t="s">
        <v>82</v>
      </c>
      <c r="BK216" s="123">
        <f>ROUND(P216*H216,2)</f>
        <v>0</v>
      </c>
      <c r="BL216" s="14" t="s">
        <v>168</v>
      </c>
      <c r="BM216" s="122" t="s">
        <v>427</v>
      </c>
    </row>
    <row r="217" spans="1:47" s="2" customFormat="1" ht="19.5">
      <c r="A217" s="20"/>
      <c r="B217" s="150"/>
      <c r="C217" s="42"/>
      <c r="D217" s="199" t="s">
        <v>169</v>
      </c>
      <c r="E217" s="42"/>
      <c r="F217" s="200" t="s">
        <v>425</v>
      </c>
      <c r="G217" s="42"/>
      <c r="H217" s="42"/>
      <c r="I217" s="201"/>
      <c r="J217" s="201"/>
      <c r="K217" s="151"/>
      <c r="L217" s="20"/>
      <c r="M217" s="21"/>
      <c r="N217" s="124"/>
      <c r="O217" s="125"/>
      <c r="P217" s="42"/>
      <c r="Q217" s="42"/>
      <c r="R217" s="42"/>
      <c r="S217" s="42"/>
      <c r="T217" s="42"/>
      <c r="U217" s="42"/>
      <c r="V217" s="42"/>
      <c r="W217" s="42"/>
      <c r="X217" s="43"/>
      <c r="Y217" s="20"/>
      <c r="Z217" s="20"/>
      <c r="AA217" s="20"/>
      <c r="AB217" s="20"/>
      <c r="AC217" s="20"/>
      <c r="AD217" s="20"/>
      <c r="AE217" s="20"/>
      <c r="AT217" s="14" t="s">
        <v>169</v>
      </c>
      <c r="AU217" s="14" t="s">
        <v>84</v>
      </c>
    </row>
    <row r="218" spans="1:65" s="2" customFormat="1" ht="33" customHeight="1">
      <c r="A218" s="20"/>
      <c r="B218" s="197"/>
      <c r="C218" s="126" t="s">
        <v>339</v>
      </c>
      <c r="D218" s="126" t="s">
        <v>182</v>
      </c>
      <c r="E218" s="127" t="s">
        <v>428</v>
      </c>
      <c r="F218" s="128" t="s">
        <v>429</v>
      </c>
      <c r="G218" s="129" t="s">
        <v>426</v>
      </c>
      <c r="H218" s="130">
        <v>8.95</v>
      </c>
      <c r="I218" s="131"/>
      <c r="J218" s="131"/>
      <c r="K218" s="203">
        <f>ROUND(P218*H218,2)</f>
        <v>0</v>
      </c>
      <c r="L218" s="181"/>
      <c r="M218" s="21"/>
      <c r="N218" s="132" t="s">
        <v>1</v>
      </c>
      <c r="O218" s="118" t="s">
        <v>37</v>
      </c>
      <c r="P218" s="119">
        <f>I218+J218</f>
        <v>0</v>
      </c>
      <c r="Q218" s="119">
        <f>ROUND(I218*H218,2)</f>
        <v>0</v>
      </c>
      <c r="R218" s="119">
        <f>ROUND(J218*H218,2)</f>
        <v>0</v>
      </c>
      <c r="S218" s="42"/>
      <c r="T218" s="120">
        <f>S218*H218</f>
        <v>0</v>
      </c>
      <c r="U218" s="120">
        <v>0</v>
      </c>
      <c r="V218" s="120">
        <f>U218*H218</f>
        <v>0</v>
      </c>
      <c r="W218" s="120">
        <v>0</v>
      </c>
      <c r="X218" s="121">
        <f>W218*H218</f>
        <v>0</v>
      </c>
      <c r="Y218" s="20"/>
      <c r="Z218" s="20"/>
      <c r="AA218" s="20"/>
      <c r="AB218" s="20"/>
      <c r="AC218" s="20"/>
      <c r="AD218" s="20"/>
      <c r="AE218" s="20"/>
      <c r="AR218" s="122" t="s">
        <v>168</v>
      </c>
      <c r="AT218" s="122" t="s">
        <v>182</v>
      </c>
      <c r="AU218" s="122" t="s">
        <v>84</v>
      </c>
      <c r="AY218" s="14" t="s">
        <v>160</v>
      </c>
      <c r="BE218" s="123">
        <f>IF(O218="základní",K218,0)</f>
        <v>0</v>
      </c>
      <c r="BF218" s="123">
        <f>IF(O218="snížená",K218,0)</f>
        <v>0</v>
      </c>
      <c r="BG218" s="123">
        <f>IF(O218="zákl. přenesená",K218,0)</f>
        <v>0</v>
      </c>
      <c r="BH218" s="123">
        <f>IF(O218="sníž. přenesená",K218,0)</f>
        <v>0</v>
      </c>
      <c r="BI218" s="123">
        <f>IF(O218="nulová",K218,0)</f>
        <v>0</v>
      </c>
      <c r="BJ218" s="14" t="s">
        <v>82</v>
      </c>
      <c r="BK218" s="123">
        <f>ROUND(P218*H218,2)</f>
        <v>0</v>
      </c>
      <c r="BL218" s="14" t="s">
        <v>168</v>
      </c>
      <c r="BM218" s="122" t="s">
        <v>430</v>
      </c>
    </row>
    <row r="219" spans="1:47" s="2" customFormat="1" ht="19.5">
      <c r="A219" s="20"/>
      <c r="B219" s="150"/>
      <c r="C219" s="42"/>
      <c r="D219" s="199" t="s">
        <v>169</v>
      </c>
      <c r="E219" s="42"/>
      <c r="F219" s="200" t="s">
        <v>429</v>
      </c>
      <c r="G219" s="42"/>
      <c r="H219" s="42"/>
      <c r="I219" s="201"/>
      <c r="J219" s="201"/>
      <c r="K219" s="151"/>
      <c r="L219" s="20"/>
      <c r="M219" s="21"/>
      <c r="N219" s="124"/>
      <c r="O219" s="125"/>
      <c r="P219" s="42"/>
      <c r="Q219" s="42"/>
      <c r="R219" s="42"/>
      <c r="S219" s="42"/>
      <c r="T219" s="42"/>
      <c r="U219" s="42"/>
      <c r="V219" s="42"/>
      <c r="W219" s="42"/>
      <c r="X219" s="43"/>
      <c r="Y219" s="20"/>
      <c r="Z219" s="20"/>
      <c r="AA219" s="20"/>
      <c r="AB219" s="20"/>
      <c r="AC219" s="20"/>
      <c r="AD219" s="20"/>
      <c r="AE219" s="20"/>
      <c r="AT219" s="14" t="s">
        <v>169</v>
      </c>
      <c r="AU219" s="14" t="s">
        <v>84</v>
      </c>
    </row>
    <row r="220" spans="1:65" s="2" customFormat="1" ht="24.2" customHeight="1">
      <c r="A220" s="20"/>
      <c r="B220" s="197"/>
      <c r="C220" s="126" t="s">
        <v>344</v>
      </c>
      <c r="D220" s="126" t="s">
        <v>182</v>
      </c>
      <c r="E220" s="127" t="s">
        <v>431</v>
      </c>
      <c r="F220" s="128" t="s">
        <v>432</v>
      </c>
      <c r="G220" s="129" t="s">
        <v>426</v>
      </c>
      <c r="H220" s="130">
        <v>8.95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433</v>
      </c>
    </row>
    <row r="221" spans="1:47" s="2" customFormat="1" ht="12">
      <c r="A221" s="20"/>
      <c r="B221" s="150"/>
      <c r="C221" s="42"/>
      <c r="D221" s="199" t="s">
        <v>169</v>
      </c>
      <c r="E221" s="42"/>
      <c r="F221" s="200" t="s">
        <v>432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66.75" customHeight="1">
      <c r="A222" s="20"/>
      <c r="B222" s="197"/>
      <c r="C222" s="126" t="s">
        <v>347</v>
      </c>
      <c r="D222" s="126" t="s">
        <v>182</v>
      </c>
      <c r="E222" s="127" t="s">
        <v>334</v>
      </c>
      <c r="F222" s="128" t="s">
        <v>335</v>
      </c>
      <c r="G222" s="129" t="s">
        <v>336</v>
      </c>
      <c r="H222" s="130">
        <v>20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337</v>
      </c>
    </row>
    <row r="223" spans="1:47" s="2" customFormat="1" ht="39">
      <c r="A223" s="20"/>
      <c r="B223" s="150"/>
      <c r="C223" s="42"/>
      <c r="D223" s="199" t="s">
        <v>169</v>
      </c>
      <c r="E223" s="42"/>
      <c r="F223" s="200" t="s">
        <v>338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55.5" customHeight="1">
      <c r="A224" s="20"/>
      <c r="B224" s="197"/>
      <c r="C224" s="126" t="s">
        <v>350</v>
      </c>
      <c r="D224" s="126" t="s">
        <v>182</v>
      </c>
      <c r="E224" s="127" t="s">
        <v>340</v>
      </c>
      <c r="F224" s="128" t="s">
        <v>341</v>
      </c>
      <c r="G224" s="129" t="s">
        <v>277</v>
      </c>
      <c r="H224" s="130">
        <v>8.5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0</v>
      </c>
      <c r="V224" s="120">
        <f>U224*H224</f>
        <v>0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342</v>
      </c>
    </row>
    <row r="225" spans="1:47" s="2" customFormat="1" ht="39">
      <c r="A225" s="20"/>
      <c r="B225" s="150"/>
      <c r="C225" s="42"/>
      <c r="D225" s="199" t="s">
        <v>169</v>
      </c>
      <c r="E225" s="42"/>
      <c r="F225" s="200" t="s">
        <v>343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1:65" s="2" customFormat="1" ht="16.5" customHeight="1">
      <c r="A226" s="20"/>
      <c r="B226" s="197"/>
      <c r="C226" s="126" t="s">
        <v>200</v>
      </c>
      <c r="D226" s="126" t="s">
        <v>182</v>
      </c>
      <c r="E226" s="127" t="s">
        <v>269</v>
      </c>
      <c r="F226" s="128" t="s">
        <v>345</v>
      </c>
      <c r="G226" s="129" t="s">
        <v>297</v>
      </c>
      <c r="H226" s="130">
        <v>1</v>
      </c>
      <c r="I226" s="131"/>
      <c r="J226" s="131"/>
      <c r="K226" s="203">
        <f>ROUND(P226*H226,2)</f>
        <v>0</v>
      </c>
      <c r="L226" s="181"/>
      <c r="M226" s="21"/>
      <c r="N226" s="132" t="s">
        <v>1</v>
      </c>
      <c r="O226" s="118" t="s">
        <v>37</v>
      </c>
      <c r="P226" s="119">
        <f>I226+J226</f>
        <v>0</v>
      </c>
      <c r="Q226" s="119">
        <f>ROUND(I226*H226,2)</f>
        <v>0</v>
      </c>
      <c r="R226" s="119">
        <f>ROUND(J226*H226,2)</f>
        <v>0</v>
      </c>
      <c r="S226" s="42"/>
      <c r="T226" s="120">
        <f>S226*H226</f>
        <v>0</v>
      </c>
      <c r="U226" s="120">
        <v>0</v>
      </c>
      <c r="V226" s="120">
        <f>U226*H226</f>
        <v>0</v>
      </c>
      <c r="W226" s="120">
        <v>0</v>
      </c>
      <c r="X226" s="121">
        <f>W226*H226</f>
        <v>0</v>
      </c>
      <c r="Y226" s="20"/>
      <c r="Z226" s="20"/>
      <c r="AA226" s="20"/>
      <c r="AB226" s="20"/>
      <c r="AC226" s="20"/>
      <c r="AD226" s="20"/>
      <c r="AE226" s="20"/>
      <c r="AR226" s="122" t="s">
        <v>168</v>
      </c>
      <c r="AT226" s="122" t="s">
        <v>182</v>
      </c>
      <c r="AU226" s="122" t="s">
        <v>84</v>
      </c>
      <c r="AY226" s="14" t="s">
        <v>160</v>
      </c>
      <c r="BE226" s="123">
        <f>IF(O226="základní",K226,0)</f>
        <v>0</v>
      </c>
      <c r="BF226" s="123">
        <f>IF(O226="snížená",K226,0)</f>
        <v>0</v>
      </c>
      <c r="BG226" s="123">
        <f>IF(O226="zákl. přenesená",K226,0)</f>
        <v>0</v>
      </c>
      <c r="BH226" s="123">
        <f>IF(O226="sníž. přenesená",K226,0)</f>
        <v>0</v>
      </c>
      <c r="BI226" s="123">
        <f>IF(O226="nulová",K226,0)</f>
        <v>0</v>
      </c>
      <c r="BJ226" s="14" t="s">
        <v>82</v>
      </c>
      <c r="BK226" s="123">
        <f>ROUND(P226*H226,2)</f>
        <v>0</v>
      </c>
      <c r="BL226" s="14" t="s">
        <v>168</v>
      </c>
      <c r="BM226" s="122" t="s">
        <v>346</v>
      </c>
    </row>
    <row r="227" spans="1:47" s="2" customFormat="1" ht="12">
      <c r="A227" s="20"/>
      <c r="B227" s="150"/>
      <c r="C227" s="42"/>
      <c r="D227" s="199" t="s">
        <v>169</v>
      </c>
      <c r="E227" s="42"/>
      <c r="F227" s="200" t="s">
        <v>345</v>
      </c>
      <c r="G227" s="42"/>
      <c r="H227" s="42"/>
      <c r="I227" s="201"/>
      <c r="J227" s="201"/>
      <c r="K227" s="151"/>
      <c r="L227" s="20"/>
      <c r="M227" s="21"/>
      <c r="N227" s="124"/>
      <c r="O227" s="125"/>
      <c r="P227" s="42"/>
      <c r="Q227" s="42"/>
      <c r="R227" s="42"/>
      <c r="S227" s="42"/>
      <c r="T227" s="42"/>
      <c r="U227" s="42"/>
      <c r="V227" s="42"/>
      <c r="W227" s="42"/>
      <c r="X227" s="43"/>
      <c r="Y227" s="20"/>
      <c r="Z227" s="20"/>
      <c r="AA227" s="20"/>
      <c r="AB227" s="20"/>
      <c r="AC227" s="20"/>
      <c r="AD227" s="20"/>
      <c r="AE227" s="20"/>
      <c r="AT227" s="14" t="s">
        <v>169</v>
      </c>
      <c r="AU227" s="14" t="s">
        <v>84</v>
      </c>
    </row>
    <row r="228" spans="1:65" s="2" customFormat="1" ht="24.2" customHeight="1">
      <c r="A228" s="20"/>
      <c r="B228" s="197"/>
      <c r="C228" s="126" t="s">
        <v>362</v>
      </c>
      <c r="D228" s="126" t="s">
        <v>182</v>
      </c>
      <c r="E228" s="127" t="s">
        <v>271</v>
      </c>
      <c r="F228" s="128" t="s">
        <v>348</v>
      </c>
      <c r="G228" s="129" t="s">
        <v>336</v>
      </c>
      <c r="H228" s="130">
        <v>20</v>
      </c>
      <c r="I228" s="131"/>
      <c r="J228" s="131"/>
      <c r="K228" s="203">
        <f>ROUND(P228*H228,2)</f>
        <v>0</v>
      </c>
      <c r="L228" s="181"/>
      <c r="M228" s="21"/>
      <c r="N228" s="132" t="s">
        <v>1</v>
      </c>
      <c r="O228" s="118" t="s">
        <v>37</v>
      </c>
      <c r="P228" s="119">
        <f>I228+J228</f>
        <v>0</v>
      </c>
      <c r="Q228" s="119">
        <f>ROUND(I228*H228,2)</f>
        <v>0</v>
      </c>
      <c r="R228" s="119">
        <f>ROUND(J228*H228,2)</f>
        <v>0</v>
      </c>
      <c r="S228" s="42"/>
      <c r="T228" s="120">
        <f>S228*H228</f>
        <v>0</v>
      </c>
      <c r="U228" s="120">
        <v>0</v>
      </c>
      <c r="V228" s="120">
        <f>U228*H228</f>
        <v>0</v>
      </c>
      <c r="W228" s="120">
        <v>0</v>
      </c>
      <c r="X228" s="121">
        <f>W228*H228</f>
        <v>0</v>
      </c>
      <c r="Y228" s="20"/>
      <c r="Z228" s="20"/>
      <c r="AA228" s="20"/>
      <c r="AB228" s="20"/>
      <c r="AC228" s="20"/>
      <c r="AD228" s="20"/>
      <c r="AE228" s="20"/>
      <c r="AR228" s="122" t="s">
        <v>168</v>
      </c>
      <c r="AT228" s="122" t="s">
        <v>182</v>
      </c>
      <c r="AU228" s="122" t="s">
        <v>84</v>
      </c>
      <c r="AY228" s="14" t="s">
        <v>160</v>
      </c>
      <c r="BE228" s="123">
        <f>IF(O228="základní",K228,0)</f>
        <v>0</v>
      </c>
      <c r="BF228" s="123">
        <f>IF(O228="snížená",K228,0)</f>
        <v>0</v>
      </c>
      <c r="BG228" s="123">
        <f>IF(O228="zákl. přenesená",K228,0)</f>
        <v>0</v>
      </c>
      <c r="BH228" s="123">
        <f>IF(O228="sníž. přenesená",K228,0)</f>
        <v>0</v>
      </c>
      <c r="BI228" s="123">
        <f>IF(O228="nulová",K228,0)</f>
        <v>0</v>
      </c>
      <c r="BJ228" s="14" t="s">
        <v>82</v>
      </c>
      <c r="BK228" s="123">
        <f>ROUND(P228*H228,2)</f>
        <v>0</v>
      </c>
      <c r="BL228" s="14" t="s">
        <v>168</v>
      </c>
      <c r="BM228" s="122" t="s">
        <v>349</v>
      </c>
    </row>
    <row r="229" spans="1:47" s="2" customFormat="1" ht="19.5">
      <c r="A229" s="20"/>
      <c r="B229" s="150"/>
      <c r="C229" s="42"/>
      <c r="D229" s="199" t="s">
        <v>169</v>
      </c>
      <c r="E229" s="42"/>
      <c r="F229" s="200" t="s">
        <v>348</v>
      </c>
      <c r="G229" s="42"/>
      <c r="H229" s="42"/>
      <c r="I229" s="201"/>
      <c r="J229" s="201"/>
      <c r="K229" s="151"/>
      <c r="L229" s="20"/>
      <c r="M229" s="21"/>
      <c r="N229" s="124"/>
      <c r="O229" s="125"/>
      <c r="P229" s="42"/>
      <c r="Q229" s="42"/>
      <c r="R229" s="42"/>
      <c r="S229" s="42"/>
      <c r="T229" s="42"/>
      <c r="U229" s="42"/>
      <c r="V229" s="42"/>
      <c r="W229" s="42"/>
      <c r="X229" s="43"/>
      <c r="Y229" s="20"/>
      <c r="Z229" s="20"/>
      <c r="AA229" s="20"/>
      <c r="AB229" s="20"/>
      <c r="AC229" s="20"/>
      <c r="AD229" s="20"/>
      <c r="AE229" s="20"/>
      <c r="AT229" s="14" t="s">
        <v>169</v>
      </c>
      <c r="AU229" s="14" t="s">
        <v>84</v>
      </c>
    </row>
    <row r="230" spans="1:65" s="2" customFormat="1" ht="37.9" customHeight="1">
      <c r="A230" s="20"/>
      <c r="B230" s="197"/>
      <c r="C230" s="126" t="s">
        <v>203</v>
      </c>
      <c r="D230" s="126" t="s">
        <v>182</v>
      </c>
      <c r="E230" s="127" t="s">
        <v>351</v>
      </c>
      <c r="F230" s="128" t="s">
        <v>352</v>
      </c>
      <c r="G230" s="129" t="s">
        <v>353</v>
      </c>
      <c r="H230" s="130">
        <v>1</v>
      </c>
      <c r="I230" s="131"/>
      <c r="J230" s="131"/>
      <c r="K230" s="203">
        <f>ROUND(P230*H230,2)</f>
        <v>0</v>
      </c>
      <c r="L230" s="181"/>
      <c r="M230" s="21"/>
      <c r="N230" s="132" t="s">
        <v>1</v>
      </c>
      <c r="O230" s="118" t="s">
        <v>37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2"/>
      <c r="T230" s="120">
        <f>S230*H230</f>
        <v>0</v>
      </c>
      <c r="U230" s="120">
        <v>7E-05</v>
      </c>
      <c r="V230" s="120">
        <f>U230*H230</f>
        <v>7E-05</v>
      </c>
      <c r="W230" s="120">
        <v>0</v>
      </c>
      <c r="X230" s="121">
        <f>W230*H230</f>
        <v>0</v>
      </c>
      <c r="Y230" s="20"/>
      <c r="Z230" s="20"/>
      <c r="AA230" s="20"/>
      <c r="AB230" s="20"/>
      <c r="AC230" s="20"/>
      <c r="AD230" s="20"/>
      <c r="AE230" s="20"/>
      <c r="AR230" s="122" t="s">
        <v>168</v>
      </c>
      <c r="AT230" s="122" t="s">
        <v>182</v>
      </c>
      <c r="AU230" s="122" t="s">
        <v>84</v>
      </c>
      <c r="AY230" s="14" t="s">
        <v>160</v>
      </c>
      <c r="BE230" s="123">
        <f>IF(O230="základní",K230,0)</f>
        <v>0</v>
      </c>
      <c r="BF230" s="123">
        <f>IF(O230="snížená",K230,0)</f>
        <v>0</v>
      </c>
      <c r="BG230" s="123">
        <f>IF(O230="zákl. přenesená",K230,0)</f>
        <v>0</v>
      </c>
      <c r="BH230" s="123">
        <f>IF(O230="sníž. přenesená",K230,0)</f>
        <v>0</v>
      </c>
      <c r="BI230" s="123">
        <f>IF(O230="nulová",K230,0)</f>
        <v>0</v>
      </c>
      <c r="BJ230" s="14" t="s">
        <v>82</v>
      </c>
      <c r="BK230" s="123">
        <f>ROUND(P230*H230,2)</f>
        <v>0</v>
      </c>
      <c r="BL230" s="14" t="s">
        <v>168</v>
      </c>
      <c r="BM230" s="122" t="s">
        <v>354</v>
      </c>
    </row>
    <row r="231" spans="1:47" s="2" customFormat="1" ht="19.5">
      <c r="A231" s="20"/>
      <c r="B231" s="150"/>
      <c r="C231" s="42"/>
      <c r="D231" s="199" t="s">
        <v>169</v>
      </c>
      <c r="E231" s="42"/>
      <c r="F231" s="200" t="s">
        <v>355</v>
      </c>
      <c r="G231" s="42"/>
      <c r="H231" s="42"/>
      <c r="I231" s="201"/>
      <c r="J231" s="201"/>
      <c r="K231" s="151"/>
      <c r="L231" s="20"/>
      <c r="M231" s="21"/>
      <c r="N231" s="124"/>
      <c r="O231" s="125"/>
      <c r="P231" s="42"/>
      <c r="Q231" s="42"/>
      <c r="R231" s="42"/>
      <c r="S231" s="42"/>
      <c r="T231" s="42"/>
      <c r="U231" s="42"/>
      <c r="V231" s="42"/>
      <c r="W231" s="42"/>
      <c r="X231" s="43"/>
      <c r="Y231" s="20"/>
      <c r="Z231" s="20"/>
      <c r="AA231" s="20"/>
      <c r="AB231" s="20"/>
      <c r="AC231" s="20"/>
      <c r="AD231" s="20"/>
      <c r="AE231" s="20"/>
      <c r="AT231" s="14" t="s">
        <v>169</v>
      </c>
      <c r="AU231" s="14" t="s">
        <v>84</v>
      </c>
    </row>
    <row r="232" spans="2:63" s="12" customFormat="1" ht="22.9" customHeight="1">
      <c r="B232" s="190"/>
      <c r="C232" s="103"/>
      <c r="D232" s="191" t="s">
        <v>73</v>
      </c>
      <c r="E232" s="195" t="s">
        <v>356</v>
      </c>
      <c r="F232" s="195" t="s">
        <v>357</v>
      </c>
      <c r="G232" s="103"/>
      <c r="H232" s="103"/>
      <c r="I232" s="193"/>
      <c r="J232" s="193"/>
      <c r="K232" s="196">
        <f>BK232</f>
        <v>0</v>
      </c>
      <c r="M232" s="100"/>
      <c r="N232" s="102"/>
      <c r="O232" s="103"/>
      <c r="P232" s="103"/>
      <c r="Q232" s="104">
        <f>SUM(Q233:Q240)</f>
        <v>0</v>
      </c>
      <c r="R232" s="104">
        <f>SUM(R233:R240)</f>
        <v>0</v>
      </c>
      <c r="S232" s="103"/>
      <c r="T232" s="105">
        <f>SUM(T233:T240)</f>
        <v>0</v>
      </c>
      <c r="U232" s="103"/>
      <c r="V232" s="105">
        <f>SUM(V233:V240)</f>
        <v>0</v>
      </c>
      <c r="W232" s="103"/>
      <c r="X232" s="106">
        <f>SUM(X233:X240)</f>
        <v>0</v>
      </c>
      <c r="AR232" s="101" t="s">
        <v>82</v>
      </c>
      <c r="AT232" s="107" t="s">
        <v>73</v>
      </c>
      <c r="AU232" s="107" t="s">
        <v>82</v>
      </c>
      <c r="AY232" s="101" t="s">
        <v>160</v>
      </c>
      <c r="BK232" s="108">
        <f>SUM(BK233:BK240)</f>
        <v>0</v>
      </c>
    </row>
    <row r="233" spans="1:65" s="2" customFormat="1" ht="21.75" customHeight="1">
      <c r="A233" s="20"/>
      <c r="B233" s="197"/>
      <c r="C233" s="126" t="s">
        <v>371</v>
      </c>
      <c r="D233" s="126" t="s">
        <v>182</v>
      </c>
      <c r="E233" s="127" t="s">
        <v>358</v>
      </c>
      <c r="F233" s="128" t="s">
        <v>359</v>
      </c>
      <c r="G233" s="129" t="s">
        <v>360</v>
      </c>
      <c r="H233" s="130">
        <v>7.48</v>
      </c>
      <c r="I233" s="131"/>
      <c r="J233" s="131"/>
      <c r="K233" s="203">
        <f>ROUND(P233*H233,2)</f>
        <v>0</v>
      </c>
      <c r="L233" s="181"/>
      <c r="M233" s="21"/>
      <c r="N233" s="132" t="s">
        <v>1</v>
      </c>
      <c r="O233" s="118" t="s">
        <v>37</v>
      </c>
      <c r="P233" s="119">
        <f>I233+J233</f>
        <v>0</v>
      </c>
      <c r="Q233" s="119">
        <f>ROUND(I233*H233,2)</f>
        <v>0</v>
      </c>
      <c r="R233" s="119">
        <f>ROUND(J233*H233,2)</f>
        <v>0</v>
      </c>
      <c r="S233" s="42"/>
      <c r="T233" s="120">
        <f>S233*H233</f>
        <v>0</v>
      </c>
      <c r="U233" s="120">
        <v>0</v>
      </c>
      <c r="V233" s="120">
        <f>U233*H233</f>
        <v>0</v>
      </c>
      <c r="W233" s="120">
        <v>0</v>
      </c>
      <c r="X233" s="121">
        <f>W233*H233</f>
        <v>0</v>
      </c>
      <c r="Y233" s="20"/>
      <c r="Z233" s="20"/>
      <c r="AA233" s="20"/>
      <c r="AB233" s="20"/>
      <c r="AC233" s="20"/>
      <c r="AD233" s="20"/>
      <c r="AE233" s="20"/>
      <c r="AR233" s="122" t="s">
        <v>168</v>
      </c>
      <c r="AT233" s="122" t="s">
        <v>182</v>
      </c>
      <c r="AU233" s="122" t="s">
        <v>84</v>
      </c>
      <c r="AY233" s="14" t="s">
        <v>160</v>
      </c>
      <c r="BE233" s="123">
        <f>IF(O233="základní",K233,0)</f>
        <v>0</v>
      </c>
      <c r="BF233" s="123">
        <f>IF(O233="snížená",K233,0)</f>
        <v>0</v>
      </c>
      <c r="BG233" s="123">
        <f>IF(O233="zákl. přenesená",K233,0)</f>
        <v>0</v>
      </c>
      <c r="BH233" s="123">
        <f>IF(O233="sníž. přenesená",K233,0)</f>
        <v>0</v>
      </c>
      <c r="BI233" s="123">
        <f>IF(O233="nulová",K233,0)</f>
        <v>0</v>
      </c>
      <c r="BJ233" s="14" t="s">
        <v>82</v>
      </c>
      <c r="BK233" s="123">
        <f>ROUND(P233*H233,2)</f>
        <v>0</v>
      </c>
      <c r="BL233" s="14" t="s">
        <v>168</v>
      </c>
      <c r="BM233" s="122" t="s">
        <v>361</v>
      </c>
    </row>
    <row r="234" spans="1:47" s="2" customFormat="1" ht="12">
      <c r="A234" s="20"/>
      <c r="B234" s="150"/>
      <c r="C234" s="42"/>
      <c r="D234" s="199" t="s">
        <v>169</v>
      </c>
      <c r="E234" s="42"/>
      <c r="F234" s="200" t="s">
        <v>359</v>
      </c>
      <c r="G234" s="42"/>
      <c r="H234" s="42"/>
      <c r="I234" s="201"/>
      <c r="J234" s="201"/>
      <c r="K234" s="151"/>
      <c r="L234" s="20"/>
      <c r="M234" s="21"/>
      <c r="N234" s="124"/>
      <c r="O234" s="125"/>
      <c r="P234" s="42"/>
      <c r="Q234" s="42"/>
      <c r="R234" s="42"/>
      <c r="S234" s="42"/>
      <c r="T234" s="42"/>
      <c r="U234" s="42"/>
      <c r="V234" s="42"/>
      <c r="W234" s="42"/>
      <c r="X234" s="43"/>
      <c r="Y234" s="20"/>
      <c r="Z234" s="20"/>
      <c r="AA234" s="20"/>
      <c r="AB234" s="20"/>
      <c r="AC234" s="20"/>
      <c r="AD234" s="20"/>
      <c r="AE234" s="20"/>
      <c r="AT234" s="14" t="s">
        <v>169</v>
      </c>
      <c r="AU234" s="14" t="s">
        <v>84</v>
      </c>
    </row>
    <row r="235" spans="1:65" s="2" customFormat="1" ht="24.2" customHeight="1">
      <c r="A235" s="20"/>
      <c r="B235" s="197"/>
      <c r="C235" s="126" t="s">
        <v>207</v>
      </c>
      <c r="D235" s="126" t="s">
        <v>182</v>
      </c>
      <c r="E235" s="127" t="s">
        <v>363</v>
      </c>
      <c r="F235" s="128" t="s">
        <v>364</v>
      </c>
      <c r="G235" s="129" t="s">
        <v>360</v>
      </c>
      <c r="H235" s="130">
        <v>7.48</v>
      </c>
      <c r="I235" s="131"/>
      <c r="J235" s="131"/>
      <c r="K235" s="203">
        <f>ROUND(P235*H235,2)</f>
        <v>0</v>
      </c>
      <c r="L235" s="181"/>
      <c r="M235" s="21"/>
      <c r="N235" s="132" t="s">
        <v>1</v>
      </c>
      <c r="O235" s="118" t="s">
        <v>37</v>
      </c>
      <c r="P235" s="119">
        <f>I235+J235</f>
        <v>0</v>
      </c>
      <c r="Q235" s="119">
        <f>ROUND(I235*H235,2)</f>
        <v>0</v>
      </c>
      <c r="R235" s="119">
        <f>ROUND(J235*H235,2)</f>
        <v>0</v>
      </c>
      <c r="S235" s="42"/>
      <c r="T235" s="120">
        <f>S235*H235</f>
        <v>0</v>
      </c>
      <c r="U235" s="120">
        <v>0</v>
      </c>
      <c r="V235" s="120">
        <f>U235*H235</f>
        <v>0</v>
      </c>
      <c r="W235" s="120">
        <v>0</v>
      </c>
      <c r="X235" s="121">
        <f>W235*H235</f>
        <v>0</v>
      </c>
      <c r="Y235" s="20"/>
      <c r="Z235" s="20"/>
      <c r="AA235" s="20"/>
      <c r="AB235" s="20"/>
      <c r="AC235" s="20"/>
      <c r="AD235" s="20"/>
      <c r="AE235" s="20"/>
      <c r="AR235" s="122" t="s">
        <v>168</v>
      </c>
      <c r="AT235" s="122" t="s">
        <v>182</v>
      </c>
      <c r="AU235" s="122" t="s">
        <v>84</v>
      </c>
      <c r="AY235" s="14" t="s">
        <v>160</v>
      </c>
      <c r="BE235" s="123">
        <f>IF(O235="základní",K235,0)</f>
        <v>0</v>
      </c>
      <c r="BF235" s="123">
        <f>IF(O235="snížená",K235,0)</f>
        <v>0</v>
      </c>
      <c r="BG235" s="123">
        <f>IF(O235="zákl. přenesená",K235,0)</f>
        <v>0</v>
      </c>
      <c r="BH235" s="123">
        <f>IF(O235="sníž. přenesená",K235,0)</f>
        <v>0</v>
      </c>
      <c r="BI235" s="123">
        <f>IF(O235="nulová",K235,0)</f>
        <v>0</v>
      </c>
      <c r="BJ235" s="14" t="s">
        <v>82</v>
      </c>
      <c r="BK235" s="123">
        <f>ROUND(P235*H235,2)</f>
        <v>0</v>
      </c>
      <c r="BL235" s="14" t="s">
        <v>168</v>
      </c>
      <c r="BM235" s="122" t="s">
        <v>365</v>
      </c>
    </row>
    <row r="236" spans="1:47" s="2" customFormat="1" ht="12">
      <c r="A236" s="20"/>
      <c r="B236" s="150"/>
      <c r="C236" s="42"/>
      <c r="D236" s="199" t="s">
        <v>169</v>
      </c>
      <c r="E236" s="42"/>
      <c r="F236" s="200" t="s">
        <v>364</v>
      </c>
      <c r="G236" s="42"/>
      <c r="H236" s="42"/>
      <c r="I236" s="201"/>
      <c r="J236" s="201"/>
      <c r="K236" s="151"/>
      <c r="L236" s="20"/>
      <c r="M236" s="21"/>
      <c r="N236" s="124"/>
      <c r="O236" s="125"/>
      <c r="P236" s="42"/>
      <c r="Q236" s="42"/>
      <c r="R236" s="42"/>
      <c r="S236" s="42"/>
      <c r="T236" s="42"/>
      <c r="U236" s="42"/>
      <c r="V236" s="42"/>
      <c r="W236" s="42"/>
      <c r="X236" s="43"/>
      <c r="Y236" s="20"/>
      <c r="Z236" s="20"/>
      <c r="AA236" s="20"/>
      <c r="AB236" s="20"/>
      <c r="AC236" s="20"/>
      <c r="AD236" s="20"/>
      <c r="AE236" s="20"/>
      <c r="AT236" s="14" t="s">
        <v>169</v>
      </c>
      <c r="AU236" s="14" t="s">
        <v>84</v>
      </c>
    </row>
    <row r="237" spans="1:65" s="2" customFormat="1" ht="33" customHeight="1">
      <c r="A237" s="20"/>
      <c r="B237" s="197"/>
      <c r="C237" s="126" t="s">
        <v>381</v>
      </c>
      <c r="D237" s="126" t="s">
        <v>182</v>
      </c>
      <c r="E237" s="127" t="s">
        <v>366</v>
      </c>
      <c r="F237" s="128" t="s">
        <v>367</v>
      </c>
      <c r="G237" s="129" t="s">
        <v>360</v>
      </c>
      <c r="H237" s="130">
        <v>5.61</v>
      </c>
      <c r="I237" s="131"/>
      <c r="J237" s="131"/>
      <c r="K237" s="203">
        <f>ROUND(P237*H237,2)</f>
        <v>0</v>
      </c>
      <c r="L237" s="181"/>
      <c r="M237" s="21"/>
      <c r="N237" s="132" t="s">
        <v>1</v>
      </c>
      <c r="O237" s="118" t="s">
        <v>37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2"/>
      <c r="T237" s="120">
        <f>S237*H237</f>
        <v>0</v>
      </c>
      <c r="U237" s="120">
        <v>0</v>
      </c>
      <c r="V237" s="120">
        <f>U237*H237</f>
        <v>0</v>
      </c>
      <c r="W237" s="120">
        <v>0</v>
      </c>
      <c r="X237" s="121">
        <f>W237*H237</f>
        <v>0</v>
      </c>
      <c r="Y237" s="20"/>
      <c r="Z237" s="20"/>
      <c r="AA237" s="20"/>
      <c r="AB237" s="20"/>
      <c r="AC237" s="20"/>
      <c r="AD237" s="20"/>
      <c r="AE237" s="20"/>
      <c r="AR237" s="122" t="s">
        <v>168</v>
      </c>
      <c r="AT237" s="122" t="s">
        <v>182</v>
      </c>
      <c r="AU237" s="122" t="s">
        <v>84</v>
      </c>
      <c r="AY237" s="14" t="s">
        <v>160</v>
      </c>
      <c r="BE237" s="123">
        <f>IF(O237="základní",K237,0)</f>
        <v>0</v>
      </c>
      <c r="BF237" s="123">
        <f>IF(O237="snížená",K237,0)</f>
        <v>0</v>
      </c>
      <c r="BG237" s="123">
        <f>IF(O237="zákl. přenesená",K237,0)</f>
        <v>0</v>
      </c>
      <c r="BH237" s="123">
        <f>IF(O237="sníž. přenesená",K237,0)</f>
        <v>0</v>
      </c>
      <c r="BI237" s="123">
        <f>IF(O237="nulová",K237,0)</f>
        <v>0</v>
      </c>
      <c r="BJ237" s="14" t="s">
        <v>82</v>
      </c>
      <c r="BK237" s="123">
        <f>ROUND(P237*H237,2)</f>
        <v>0</v>
      </c>
      <c r="BL237" s="14" t="s">
        <v>168</v>
      </c>
      <c r="BM237" s="122" t="s">
        <v>368</v>
      </c>
    </row>
    <row r="238" spans="1:47" s="2" customFormat="1" ht="19.5">
      <c r="A238" s="20"/>
      <c r="B238" s="150"/>
      <c r="C238" s="42"/>
      <c r="D238" s="199" t="s">
        <v>169</v>
      </c>
      <c r="E238" s="42"/>
      <c r="F238" s="200" t="s">
        <v>367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169</v>
      </c>
      <c r="AU238" s="14" t="s">
        <v>84</v>
      </c>
    </row>
    <row r="239" spans="1:65" s="2" customFormat="1" ht="33" customHeight="1">
      <c r="A239" s="20"/>
      <c r="B239" s="197"/>
      <c r="C239" s="126" t="s">
        <v>211</v>
      </c>
      <c r="D239" s="126" t="s">
        <v>182</v>
      </c>
      <c r="E239" s="127" t="s">
        <v>440</v>
      </c>
      <c r="F239" s="128" t="s">
        <v>441</v>
      </c>
      <c r="G239" s="129" t="s">
        <v>360</v>
      </c>
      <c r="H239" s="130">
        <v>1.87</v>
      </c>
      <c r="I239" s="131"/>
      <c r="J239" s="131"/>
      <c r="K239" s="203">
        <f>ROUND(P239*H239,2)</f>
        <v>0</v>
      </c>
      <c r="L239" s="181"/>
      <c r="M239" s="21"/>
      <c r="N239" s="132" t="s">
        <v>1</v>
      </c>
      <c r="O239" s="118" t="s">
        <v>37</v>
      </c>
      <c r="P239" s="119">
        <f>I239+J239</f>
        <v>0</v>
      </c>
      <c r="Q239" s="119">
        <f>ROUND(I239*H239,2)</f>
        <v>0</v>
      </c>
      <c r="R239" s="119">
        <f>ROUND(J239*H239,2)</f>
        <v>0</v>
      </c>
      <c r="S239" s="42"/>
      <c r="T239" s="120">
        <f>S239*H239</f>
        <v>0</v>
      </c>
      <c r="U239" s="120">
        <v>0</v>
      </c>
      <c r="V239" s="120">
        <f>U239*H239</f>
        <v>0</v>
      </c>
      <c r="W239" s="120">
        <v>0</v>
      </c>
      <c r="X239" s="121">
        <f>W239*H239</f>
        <v>0</v>
      </c>
      <c r="Y239" s="20"/>
      <c r="Z239" s="20"/>
      <c r="AA239" s="20"/>
      <c r="AB239" s="20"/>
      <c r="AC239" s="20"/>
      <c r="AD239" s="20"/>
      <c r="AE239" s="20"/>
      <c r="AR239" s="122" t="s">
        <v>168</v>
      </c>
      <c r="AT239" s="122" t="s">
        <v>182</v>
      </c>
      <c r="AU239" s="122" t="s">
        <v>84</v>
      </c>
      <c r="AY239" s="14" t="s">
        <v>160</v>
      </c>
      <c r="BE239" s="123">
        <f>IF(O239="základní",K239,0)</f>
        <v>0</v>
      </c>
      <c r="BF239" s="123">
        <f>IF(O239="snížená",K239,0)</f>
        <v>0</v>
      </c>
      <c r="BG239" s="123">
        <f>IF(O239="zákl. přenesená",K239,0)</f>
        <v>0</v>
      </c>
      <c r="BH239" s="123">
        <f>IF(O239="sníž. přenesená",K239,0)</f>
        <v>0</v>
      </c>
      <c r="BI239" s="123">
        <f>IF(O239="nulová",K239,0)</f>
        <v>0</v>
      </c>
      <c r="BJ239" s="14" t="s">
        <v>82</v>
      </c>
      <c r="BK239" s="123">
        <f>ROUND(P239*H239,2)</f>
        <v>0</v>
      </c>
      <c r="BL239" s="14" t="s">
        <v>168</v>
      </c>
      <c r="BM239" s="122" t="s">
        <v>442</v>
      </c>
    </row>
    <row r="240" spans="1:47" s="2" customFormat="1" ht="19.5">
      <c r="A240" s="20"/>
      <c r="B240" s="150"/>
      <c r="C240" s="42"/>
      <c r="D240" s="199" t="s">
        <v>169</v>
      </c>
      <c r="E240" s="42"/>
      <c r="F240" s="200" t="s">
        <v>441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169</v>
      </c>
      <c r="AU240" s="14" t="s">
        <v>84</v>
      </c>
    </row>
    <row r="241" spans="2:63" s="12" customFormat="1" ht="25.9" customHeight="1">
      <c r="B241" s="190"/>
      <c r="C241" s="103"/>
      <c r="D241" s="191" t="s">
        <v>73</v>
      </c>
      <c r="E241" s="192" t="s">
        <v>369</v>
      </c>
      <c r="F241" s="192" t="s">
        <v>370</v>
      </c>
      <c r="G241" s="103"/>
      <c r="H241" s="103"/>
      <c r="I241" s="193"/>
      <c r="J241" s="193"/>
      <c r="K241" s="194">
        <f>BK241</f>
        <v>0</v>
      </c>
      <c r="M241" s="100"/>
      <c r="N241" s="102"/>
      <c r="O241" s="103"/>
      <c r="P241" s="103"/>
      <c r="Q241" s="104">
        <f>SUM(Q242:Q266)</f>
        <v>0</v>
      </c>
      <c r="R241" s="104">
        <f>SUM(R242:R266)</f>
        <v>0</v>
      </c>
      <c r="S241" s="103"/>
      <c r="T241" s="105">
        <f>SUM(T242:T266)</f>
        <v>0</v>
      </c>
      <c r="U241" s="103"/>
      <c r="V241" s="105">
        <f>SUM(V242:V266)</f>
        <v>0</v>
      </c>
      <c r="W241" s="103"/>
      <c r="X241" s="106">
        <f>SUM(X242:X266)</f>
        <v>0</v>
      </c>
      <c r="AR241" s="101" t="s">
        <v>186</v>
      </c>
      <c r="AT241" s="107" t="s">
        <v>73</v>
      </c>
      <c r="AU241" s="107" t="s">
        <v>74</v>
      </c>
      <c r="AY241" s="101" t="s">
        <v>160</v>
      </c>
      <c r="BK241" s="108">
        <f>SUM(BK242:BK266)</f>
        <v>0</v>
      </c>
    </row>
    <row r="242" spans="1:65" s="2" customFormat="1" ht="16.5" customHeight="1">
      <c r="A242" s="20"/>
      <c r="B242" s="197"/>
      <c r="C242" s="126" t="s">
        <v>389</v>
      </c>
      <c r="D242" s="126" t="s">
        <v>182</v>
      </c>
      <c r="E242" s="127" t="s">
        <v>372</v>
      </c>
      <c r="F242" s="128" t="s">
        <v>373</v>
      </c>
      <c r="G242" s="129" t="s">
        <v>166</v>
      </c>
      <c r="H242" s="130">
        <v>1</v>
      </c>
      <c r="I242" s="131"/>
      <c r="J242" s="131"/>
      <c r="K242" s="203">
        <f>ROUND(P242*H242,2)</f>
        <v>0</v>
      </c>
      <c r="L242" s="181"/>
      <c r="M242" s="21"/>
      <c r="N242" s="132" t="s">
        <v>1</v>
      </c>
      <c r="O242" s="118" t="s">
        <v>37</v>
      </c>
      <c r="P242" s="119">
        <f>I242+J242</f>
        <v>0</v>
      </c>
      <c r="Q242" s="119">
        <f>ROUND(I242*H242,2)</f>
        <v>0</v>
      </c>
      <c r="R242" s="119">
        <f>ROUND(J242*H242,2)</f>
        <v>0</v>
      </c>
      <c r="S242" s="42"/>
      <c r="T242" s="120">
        <f>S242*H242</f>
        <v>0</v>
      </c>
      <c r="U242" s="120">
        <v>0</v>
      </c>
      <c r="V242" s="120">
        <f>U242*H242</f>
        <v>0</v>
      </c>
      <c r="W242" s="120">
        <v>0</v>
      </c>
      <c r="X242" s="121">
        <f>W242*H242</f>
        <v>0</v>
      </c>
      <c r="Y242" s="20"/>
      <c r="Z242" s="20"/>
      <c r="AA242" s="20"/>
      <c r="AB242" s="20"/>
      <c r="AC242" s="20"/>
      <c r="AD242" s="20"/>
      <c r="AE242" s="20"/>
      <c r="AR242" s="122" t="s">
        <v>374</v>
      </c>
      <c r="AT242" s="122" t="s">
        <v>182</v>
      </c>
      <c r="AU242" s="122" t="s">
        <v>82</v>
      </c>
      <c r="AY242" s="14" t="s">
        <v>160</v>
      </c>
      <c r="BE242" s="123">
        <f>IF(O242="základní",K242,0)</f>
        <v>0</v>
      </c>
      <c r="BF242" s="123">
        <f>IF(O242="snížená",K242,0)</f>
        <v>0</v>
      </c>
      <c r="BG242" s="123">
        <f>IF(O242="zákl. přenesená",K242,0)</f>
        <v>0</v>
      </c>
      <c r="BH242" s="123">
        <f>IF(O242="sníž. přenesená",K242,0)</f>
        <v>0</v>
      </c>
      <c r="BI242" s="123">
        <f>IF(O242="nulová",K242,0)</f>
        <v>0</v>
      </c>
      <c r="BJ242" s="14" t="s">
        <v>82</v>
      </c>
      <c r="BK242" s="123">
        <f>ROUND(P242*H242,2)</f>
        <v>0</v>
      </c>
      <c r="BL242" s="14" t="s">
        <v>374</v>
      </c>
      <c r="BM242" s="122" t="s">
        <v>375</v>
      </c>
    </row>
    <row r="243" spans="1:47" s="2" customFormat="1" ht="12">
      <c r="A243" s="20"/>
      <c r="B243" s="150"/>
      <c r="C243" s="42"/>
      <c r="D243" s="199" t="s">
        <v>169</v>
      </c>
      <c r="E243" s="42"/>
      <c r="F243" s="200" t="s">
        <v>373</v>
      </c>
      <c r="G243" s="42"/>
      <c r="H243" s="42"/>
      <c r="I243" s="201"/>
      <c r="J243" s="201"/>
      <c r="K243" s="151"/>
      <c r="L243" s="20"/>
      <c r="M243" s="21"/>
      <c r="N243" s="124"/>
      <c r="O243" s="125"/>
      <c r="P243" s="42"/>
      <c r="Q243" s="42"/>
      <c r="R243" s="42"/>
      <c r="S243" s="42"/>
      <c r="T243" s="42"/>
      <c r="U243" s="42"/>
      <c r="V243" s="42"/>
      <c r="W243" s="42"/>
      <c r="X243" s="43"/>
      <c r="Y243" s="20"/>
      <c r="Z243" s="20"/>
      <c r="AA243" s="20"/>
      <c r="AB243" s="20"/>
      <c r="AC243" s="20"/>
      <c r="AD243" s="20"/>
      <c r="AE243" s="20"/>
      <c r="AT243" s="14" t="s">
        <v>169</v>
      </c>
      <c r="AU243" s="14" t="s">
        <v>82</v>
      </c>
    </row>
    <row r="244" spans="1:65" s="2" customFormat="1" ht="16.5" customHeight="1">
      <c r="A244" s="20"/>
      <c r="B244" s="197"/>
      <c r="C244" s="126" t="s">
        <v>215</v>
      </c>
      <c r="D244" s="126" t="s">
        <v>182</v>
      </c>
      <c r="E244" s="127" t="s">
        <v>376</v>
      </c>
      <c r="F244" s="128" t="s">
        <v>377</v>
      </c>
      <c r="G244" s="129" t="s">
        <v>286</v>
      </c>
      <c r="H244" s="130">
        <v>1</v>
      </c>
      <c r="I244" s="131"/>
      <c r="J244" s="131"/>
      <c r="K244" s="203">
        <f>ROUND(P244*H244,2)</f>
        <v>0</v>
      </c>
      <c r="L244" s="181"/>
      <c r="M244" s="21"/>
      <c r="N244" s="132" t="s">
        <v>1</v>
      </c>
      <c r="O244" s="118" t="s">
        <v>37</v>
      </c>
      <c r="P244" s="119">
        <f>I244+J244</f>
        <v>0</v>
      </c>
      <c r="Q244" s="119">
        <f>ROUND(I244*H244,2)</f>
        <v>0</v>
      </c>
      <c r="R244" s="119">
        <f>ROUND(J244*H244,2)</f>
        <v>0</v>
      </c>
      <c r="S244" s="42"/>
      <c r="T244" s="120">
        <f>S244*H244</f>
        <v>0</v>
      </c>
      <c r="U244" s="120">
        <v>0</v>
      </c>
      <c r="V244" s="120">
        <f>U244*H244</f>
        <v>0</v>
      </c>
      <c r="W244" s="120">
        <v>0</v>
      </c>
      <c r="X244" s="121">
        <f>W244*H244</f>
        <v>0</v>
      </c>
      <c r="Y244" s="20"/>
      <c r="Z244" s="20"/>
      <c r="AA244" s="20"/>
      <c r="AB244" s="20"/>
      <c r="AC244" s="20"/>
      <c r="AD244" s="20"/>
      <c r="AE244" s="20"/>
      <c r="AR244" s="122" t="s">
        <v>168</v>
      </c>
      <c r="AT244" s="122" t="s">
        <v>182</v>
      </c>
      <c r="AU244" s="122" t="s">
        <v>82</v>
      </c>
      <c r="AY244" s="14" t="s">
        <v>160</v>
      </c>
      <c r="BE244" s="123">
        <f>IF(O244="základní",K244,0)</f>
        <v>0</v>
      </c>
      <c r="BF244" s="123">
        <f>IF(O244="snížená",K244,0)</f>
        <v>0</v>
      </c>
      <c r="BG244" s="123">
        <f>IF(O244="zákl. přenesená",K244,0)</f>
        <v>0</v>
      </c>
      <c r="BH244" s="123">
        <f>IF(O244="sníž. přenesená",K244,0)</f>
        <v>0</v>
      </c>
      <c r="BI244" s="123">
        <f>IF(O244="nulová",K244,0)</f>
        <v>0</v>
      </c>
      <c r="BJ244" s="14" t="s">
        <v>82</v>
      </c>
      <c r="BK244" s="123">
        <f>ROUND(P244*H244,2)</f>
        <v>0</v>
      </c>
      <c r="BL244" s="14" t="s">
        <v>168</v>
      </c>
      <c r="BM244" s="122" t="s">
        <v>434</v>
      </c>
    </row>
    <row r="245" spans="1:47" s="2" customFormat="1" ht="12">
      <c r="A245" s="20"/>
      <c r="B245" s="150"/>
      <c r="C245" s="42"/>
      <c r="D245" s="199" t="s">
        <v>169</v>
      </c>
      <c r="E245" s="42"/>
      <c r="F245" s="200" t="s">
        <v>379</v>
      </c>
      <c r="G245" s="42"/>
      <c r="H245" s="42"/>
      <c r="I245" s="201"/>
      <c r="J245" s="201"/>
      <c r="K245" s="151"/>
      <c r="L245" s="20"/>
      <c r="M245" s="21"/>
      <c r="N245" s="124"/>
      <c r="O245" s="125"/>
      <c r="P245" s="42"/>
      <c r="Q245" s="42"/>
      <c r="R245" s="42"/>
      <c r="S245" s="42"/>
      <c r="T245" s="42"/>
      <c r="U245" s="42"/>
      <c r="V245" s="42"/>
      <c r="W245" s="42"/>
      <c r="X245" s="43"/>
      <c r="Y245" s="20"/>
      <c r="Z245" s="20"/>
      <c r="AA245" s="20"/>
      <c r="AB245" s="20"/>
      <c r="AC245" s="20"/>
      <c r="AD245" s="20"/>
      <c r="AE245" s="20"/>
      <c r="AT245" s="14" t="s">
        <v>169</v>
      </c>
      <c r="AU245" s="14" t="s">
        <v>82</v>
      </c>
    </row>
    <row r="246" spans="1:47" s="2" customFormat="1" ht="58.5">
      <c r="A246" s="20"/>
      <c r="B246" s="150"/>
      <c r="C246" s="42"/>
      <c r="D246" s="199" t="s">
        <v>171</v>
      </c>
      <c r="E246" s="42"/>
      <c r="F246" s="202" t="s">
        <v>380</v>
      </c>
      <c r="G246" s="42"/>
      <c r="H246" s="42"/>
      <c r="I246" s="201"/>
      <c r="J246" s="201"/>
      <c r="K246" s="151"/>
      <c r="L246" s="20"/>
      <c r="M246" s="21"/>
      <c r="N246" s="124"/>
      <c r="O246" s="125"/>
      <c r="P246" s="42"/>
      <c r="Q246" s="42"/>
      <c r="R246" s="42"/>
      <c r="S246" s="42"/>
      <c r="T246" s="42"/>
      <c r="U246" s="42"/>
      <c r="V246" s="42"/>
      <c r="W246" s="42"/>
      <c r="X246" s="43"/>
      <c r="Y246" s="20"/>
      <c r="Z246" s="20"/>
      <c r="AA246" s="20"/>
      <c r="AB246" s="20"/>
      <c r="AC246" s="20"/>
      <c r="AD246" s="20"/>
      <c r="AE246" s="20"/>
      <c r="AT246" s="14" t="s">
        <v>171</v>
      </c>
      <c r="AU246" s="14" t="s">
        <v>82</v>
      </c>
    </row>
    <row r="247" spans="1:65" s="2" customFormat="1" ht="16.5" customHeight="1">
      <c r="A247" s="20"/>
      <c r="B247" s="197"/>
      <c r="C247" s="126" t="s">
        <v>396</v>
      </c>
      <c r="D247" s="126" t="s">
        <v>182</v>
      </c>
      <c r="E247" s="127" t="s">
        <v>382</v>
      </c>
      <c r="F247" s="128" t="s">
        <v>383</v>
      </c>
      <c r="G247" s="129" t="s">
        <v>166</v>
      </c>
      <c r="H247" s="130">
        <v>1</v>
      </c>
      <c r="I247" s="131"/>
      <c r="J247" s="131"/>
      <c r="K247" s="203">
        <f>ROUND(P247*H247,2)</f>
        <v>0</v>
      </c>
      <c r="L247" s="181"/>
      <c r="M247" s="21"/>
      <c r="N247" s="132" t="s">
        <v>1</v>
      </c>
      <c r="O247" s="118" t="s">
        <v>37</v>
      </c>
      <c r="P247" s="119">
        <f>I247+J247</f>
        <v>0</v>
      </c>
      <c r="Q247" s="119">
        <f>ROUND(I247*H247,2)</f>
        <v>0</v>
      </c>
      <c r="R247" s="119">
        <f>ROUND(J247*H247,2)</f>
        <v>0</v>
      </c>
      <c r="S247" s="42"/>
      <c r="T247" s="120">
        <f>S247*H247</f>
        <v>0</v>
      </c>
      <c r="U247" s="120">
        <v>0</v>
      </c>
      <c r="V247" s="120">
        <f>U247*H247</f>
        <v>0</v>
      </c>
      <c r="W247" s="120">
        <v>0</v>
      </c>
      <c r="X247" s="121">
        <f>W247*H247</f>
        <v>0</v>
      </c>
      <c r="Y247" s="20"/>
      <c r="Z247" s="20"/>
      <c r="AA247" s="20"/>
      <c r="AB247" s="20"/>
      <c r="AC247" s="20"/>
      <c r="AD247" s="20"/>
      <c r="AE247" s="20"/>
      <c r="AR247" s="122" t="s">
        <v>374</v>
      </c>
      <c r="AT247" s="122" t="s">
        <v>182</v>
      </c>
      <c r="AU247" s="122" t="s">
        <v>82</v>
      </c>
      <c r="AY247" s="14" t="s">
        <v>160</v>
      </c>
      <c r="BE247" s="123">
        <f>IF(O247="základní",K247,0)</f>
        <v>0</v>
      </c>
      <c r="BF247" s="123">
        <f>IF(O247="snížená",K247,0)</f>
        <v>0</v>
      </c>
      <c r="BG247" s="123">
        <f>IF(O247="zákl. přenesená",K247,0)</f>
        <v>0</v>
      </c>
      <c r="BH247" s="123">
        <f>IF(O247="sníž. přenesená",K247,0)</f>
        <v>0</v>
      </c>
      <c r="BI247" s="123">
        <f>IF(O247="nulová",K247,0)</f>
        <v>0</v>
      </c>
      <c r="BJ247" s="14" t="s">
        <v>82</v>
      </c>
      <c r="BK247" s="123">
        <f>ROUND(P247*H247,2)</f>
        <v>0</v>
      </c>
      <c r="BL247" s="14" t="s">
        <v>374</v>
      </c>
      <c r="BM247" s="122" t="s">
        <v>384</v>
      </c>
    </row>
    <row r="248" spans="1:47" s="2" customFormat="1" ht="12">
      <c r="A248" s="20"/>
      <c r="B248" s="150"/>
      <c r="C248" s="42"/>
      <c r="D248" s="199" t="s">
        <v>169</v>
      </c>
      <c r="E248" s="42"/>
      <c r="F248" s="200" t="s">
        <v>383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169</v>
      </c>
      <c r="AU248" s="14" t="s">
        <v>82</v>
      </c>
    </row>
    <row r="249" spans="1:65" s="2" customFormat="1" ht="16.5" customHeight="1">
      <c r="A249" s="20"/>
      <c r="B249" s="197"/>
      <c r="C249" s="126" t="s">
        <v>219</v>
      </c>
      <c r="D249" s="126" t="s">
        <v>182</v>
      </c>
      <c r="E249" s="127" t="s">
        <v>385</v>
      </c>
      <c r="F249" s="128" t="s">
        <v>386</v>
      </c>
      <c r="G249" s="129" t="s">
        <v>166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374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374</v>
      </c>
      <c r="BM249" s="122" t="s">
        <v>387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388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65" s="2" customFormat="1" ht="16.5" customHeight="1">
      <c r="A251" s="20"/>
      <c r="B251" s="197"/>
      <c r="C251" s="126" t="s">
        <v>405</v>
      </c>
      <c r="D251" s="126" t="s">
        <v>182</v>
      </c>
      <c r="E251" s="127" t="s">
        <v>390</v>
      </c>
      <c r="F251" s="128" t="s">
        <v>391</v>
      </c>
      <c r="G251" s="129" t="s">
        <v>297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392</v>
      </c>
    </row>
    <row r="252" spans="1:47" s="2" customFormat="1" ht="12">
      <c r="A252" s="20"/>
      <c r="B252" s="150"/>
      <c r="C252" s="42"/>
      <c r="D252" s="199" t="s">
        <v>169</v>
      </c>
      <c r="E252" s="42"/>
      <c r="F252" s="200" t="s">
        <v>391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65" s="2" customFormat="1" ht="16.5" customHeight="1">
      <c r="A253" s="20"/>
      <c r="B253" s="197"/>
      <c r="C253" s="126" t="s">
        <v>410</v>
      </c>
      <c r="D253" s="126" t="s">
        <v>182</v>
      </c>
      <c r="E253" s="127" t="s">
        <v>393</v>
      </c>
      <c r="F253" s="128" t="s">
        <v>1</v>
      </c>
      <c r="G253" s="129" t="s">
        <v>166</v>
      </c>
      <c r="H253" s="130">
        <v>1</v>
      </c>
      <c r="I253" s="131"/>
      <c r="J253" s="131"/>
      <c r="K253" s="203">
        <f>ROUND(P253*H253,2)</f>
        <v>0</v>
      </c>
      <c r="L253" s="181"/>
      <c r="M253" s="21"/>
      <c r="N253" s="132" t="s">
        <v>1</v>
      </c>
      <c r="O253" s="118" t="s">
        <v>37</v>
      </c>
      <c r="P253" s="119">
        <f>I253+J253</f>
        <v>0</v>
      </c>
      <c r="Q253" s="119">
        <f>ROUND(I253*H253,2)</f>
        <v>0</v>
      </c>
      <c r="R253" s="119">
        <f>ROUND(J253*H253,2)</f>
        <v>0</v>
      </c>
      <c r="S253" s="42"/>
      <c r="T253" s="120">
        <f>S253*H253</f>
        <v>0</v>
      </c>
      <c r="U253" s="120">
        <v>0</v>
      </c>
      <c r="V253" s="120">
        <f>U253*H253</f>
        <v>0</v>
      </c>
      <c r="W253" s="120">
        <v>0</v>
      </c>
      <c r="X253" s="121">
        <f>W253*H253</f>
        <v>0</v>
      </c>
      <c r="Y253" s="20"/>
      <c r="Z253" s="20"/>
      <c r="AA253" s="20"/>
      <c r="AB253" s="20"/>
      <c r="AC253" s="20"/>
      <c r="AD253" s="20"/>
      <c r="AE253" s="20"/>
      <c r="AR253" s="122" t="s">
        <v>374</v>
      </c>
      <c r="AT253" s="122" t="s">
        <v>182</v>
      </c>
      <c r="AU253" s="122" t="s">
        <v>82</v>
      </c>
      <c r="AY253" s="14" t="s">
        <v>160</v>
      </c>
      <c r="BE253" s="123">
        <f>IF(O253="základní",K253,0)</f>
        <v>0</v>
      </c>
      <c r="BF253" s="123">
        <f>IF(O253="snížená",K253,0)</f>
        <v>0</v>
      </c>
      <c r="BG253" s="123">
        <f>IF(O253="zákl. přenesená",K253,0)</f>
        <v>0</v>
      </c>
      <c r="BH253" s="123">
        <f>IF(O253="sníž. přenesená",K253,0)</f>
        <v>0</v>
      </c>
      <c r="BI253" s="123">
        <f>IF(O253="nulová",K253,0)</f>
        <v>0</v>
      </c>
      <c r="BJ253" s="14" t="s">
        <v>82</v>
      </c>
      <c r="BK253" s="123">
        <f>ROUND(P253*H253,2)</f>
        <v>0</v>
      </c>
      <c r="BL253" s="14" t="s">
        <v>374</v>
      </c>
      <c r="BM253" s="122" t="s">
        <v>394</v>
      </c>
    </row>
    <row r="254" spans="1:47" s="2" customFormat="1" ht="19.5">
      <c r="A254" s="20"/>
      <c r="B254" s="150"/>
      <c r="C254" s="42"/>
      <c r="D254" s="199" t="s">
        <v>169</v>
      </c>
      <c r="E254" s="42"/>
      <c r="F254" s="200" t="s">
        <v>395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169</v>
      </c>
      <c r="AU254" s="14" t="s">
        <v>82</v>
      </c>
    </row>
    <row r="255" spans="1:65" s="2" customFormat="1" ht="16.5" customHeight="1">
      <c r="A255" s="20"/>
      <c r="B255" s="197"/>
      <c r="C255" s="126" t="s">
        <v>414</v>
      </c>
      <c r="D255" s="126" t="s">
        <v>182</v>
      </c>
      <c r="E255" s="127" t="s">
        <v>397</v>
      </c>
      <c r="F255" s="128" t="s">
        <v>398</v>
      </c>
      <c r="G255" s="129" t="s">
        <v>166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168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168</v>
      </c>
      <c r="BM255" s="122" t="s">
        <v>399</v>
      </c>
    </row>
    <row r="256" spans="1:47" s="2" customFormat="1" ht="12">
      <c r="A256" s="20"/>
      <c r="B256" s="150"/>
      <c r="C256" s="42"/>
      <c r="D256" s="199" t="s">
        <v>169</v>
      </c>
      <c r="E256" s="42"/>
      <c r="F256" s="200" t="s">
        <v>398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65" s="2" customFormat="1" ht="16.5" customHeight="1">
      <c r="A257" s="20"/>
      <c r="B257" s="197"/>
      <c r="C257" s="126" t="s">
        <v>223</v>
      </c>
      <c r="D257" s="126" t="s">
        <v>182</v>
      </c>
      <c r="E257" s="127" t="s">
        <v>406</v>
      </c>
      <c r="F257" s="128" t="s">
        <v>407</v>
      </c>
      <c r="G257" s="129" t="s">
        <v>286</v>
      </c>
      <c r="H257" s="130">
        <v>1</v>
      </c>
      <c r="I257" s="131"/>
      <c r="J257" s="131"/>
      <c r="K257" s="203">
        <f>ROUND(P257*H257,2)</f>
        <v>0</v>
      </c>
      <c r="L257" s="181"/>
      <c r="M257" s="21"/>
      <c r="N257" s="132" t="s">
        <v>1</v>
      </c>
      <c r="O257" s="118" t="s">
        <v>37</v>
      </c>
      <c r="P257" s="119">
        <f>I257+J257</f>
        <v>0</v>
      </c>
      <c r="Q257" s="119">
        <f>ROUND(I257*H257,2)</f>
        <v>0</v>
      </c>
      <c r="R257" s="119">
        <f>ROUND(J257*H257,2)</f>
        <v>0</v>
      </c>
      <c r="S257" s="42"/>
      <c r="T257" s="120">
        <f>S257*H257</f>
        <v>0</v>
      </c>
      <c r="U257" s="120">
        <v>0</v>
      </c>
      <c r="V257" s="120">
        <f>U257*H257</f>
        <v>0</v>
      </c>
      <c r="W257" s="120">
        <v>0</v>
      </c>
      <c r="X257" s="121">
        <f>W257*H257</f>
        <v>0</v>
      </c>
      <c r="Y257" s="20"/>
      <c r="Z257" s="20"/>
      <c r="AA257" s="20"/>
      <c r="AB257" s="20"/>
      <c r="AC257" s="20"/>
      <c r="AD257" s="20"/>
      <c r="AE257" s="20"/>
      <c r="AR257" s="122" t="s">
        <v>374</v>
      </c>
      <c r="AT257" s="122" t="s">
        <v>182</v>
      </c>
      <c r="AU257" s="122" t="s">
        <v>82</v>
      </c>
      <c r="AY257" s="14" t="s">
        <v>160</v>
      </c>
      <c r="BE257" s="123">
        <f>IF(O257="základní",K257,0)</f>
        <v>0</v>
      </c>
      <c r="BF257" s="123">
        <f>IF(O257="snížená",K257,0)</f>
        <v>0</v>
      </c>
      <c r="BG257" s="123">
        <f>IF(O257="zákl. přenesená",K257,0)</f>
        <v>0</v>
      </c>
      <c r="BH257" s="123">
        <f>IF(O257="sníž. přenesená",K257,0)</f>
        <v>0</v>
      </c>
      <c r="BI257" s="123">
        <f>IF(O257="nulová",K257,0)</f>
        <v>0</v>
      </c>
      <c r="BJ257" s="14" t="s">
        <v>82</v>
      </c>
      <c r="BK257" s="123">
        <f>ROUND(P257*H257,2)</f>
        <v>0</v>
      </c>
      <c r="BL257" s="14" t="s">
        <v>374</v>
      </c>
      <c r="BM257" s="122" t="s">
        <v>408</v>
      </c>
    </row>
    <row r="258" spans="1:47" s="2" customFormat="1" ht="12">
      <c r="A258" s="20"/>
      <c r="B258" s="150"/>
      <c r="C258" s="42"/>
      <c r="D258" s="199" t="s">
        <v>169</v>
      </c>
      <c r="E258" s="42"/>
      <c r="F258" s="200" t="s">
        <v>407</v>
      </c>
      <c r="G258" s="42"/>
      <c r="H258" s="42"/>
      <c r="I258" s="201"/>
      <c r="J258" s="201"/>
      <c r="K258" s="151"/>
      <c r="L258" s="20"/>
      <c r="M258" s="21"/>
      <c r="N258" s="124"/>
      <c r="O258" s="125"/>
      <c r="P258" s="42"/>
      <c r="Q258" s="42"/>
      <c r="R258" s="42"/>
      <c r="S258" s="42"/>
      <c r="T258" s="42"/>
      <c r="U258" s="42"/>
      <c r="V258" s="42"/>
      <c r="W258" s="42"/>
      <c r="X258" s="43"/>
      <c r="Y258" s="20"/>
      <c r="Z258" s="20"/>
      <c r="AA258" s="20"/>
      <c r="AB258" s="20"/>
      <c r="AC258" s="20"/>
      <c r="AD258" s="20"/>
      <c r="AE258" s="20"/>
      <c r="AT258" s="14" t="s">
        <v>169</v>
      </c>
      <c r="AU258" s="14" t="s">
        <v>82</v>
      </c>
    </row>
    <row r="259" spans="1:47" s="2" customFormat="1" ht="48.75">
      <c r="A259" s="20"/>
      <c r="B259" s="150"/>
      <c r="C259" s="42"/>
      <c r="D259" s="199" t="s">
        <v>171</v>
      </c>
      <c r="E259" s="42"/>
      <c r="F259" s="202" t="s">
        <v>409</v>
      </c>
      <c r="G259" s="42"/>
      <c r="H259" s="42"/>
      <c r="I259" s="201"/>
      <c r="J259" s="201"/>
      <c r="K259" s="151"/>
      <c r="L259" s="20"/>
      <c r="M259" s="21"/>
      <c r="N259" s="124"/>
      <c r="O259" s="125"/>
      <c r="P259" s="42"/>
      <c r="Q259" s="42"/>
      <c r="R259" s="42"/>
      <c r="S259" s="42"/>
      <c r="T259" s="42"/>
      <c r="U259" s="42"/>
      <c r="V259" s="42"/>
      <c r="W259" s="42"/>
      <c r="X259" s="43"/>
      <c r="Y259" s="20"/>
      <c r="Z259" s="20"/>
      <c r="AA259" s="20"/>
      <c r="AB259" s="20"/>
      <c r="AC259" s="20"/>
      <c r="AD259" s="20"/>
      <c r="AE259" s="20"/>
      <c r="AT259" s="14" t="s">
        <v>171</v>
      </c>
      <c r="AU259" s="14" t="s">
        <v>82</v>
      </c>
    </row>
    <row r="260" spans="1:65" s="2" customFormat="1" ht="16.5" customHeight="1">
      <c r="A260" s="20"/>
      <c r="B260" s="197"/>
      <c r="C260" s="126" t="s">
        <v>436</v>
      </c>
      <c r="D260" s="126" t="s">
        <v>182</v>
      </c>
      <c r="E260" s="127" t="s">
        <v>400</v>
      </c>
      <c r="F260" s="128" t="s">
        <v>401</v>
      </c>
      <c r="G260" s="129" t="s">
        <v>286</v>
      </c>
      <c r="H260" s="130">
        <v>1</v>
      </c>
      <c r="I260" s="131"/>
      <c r="J260" s="131"/>
      <c r="K260" s="203">
        <f>ROUND(P260*H260,2)</f>
        <v>0</v>
      </c>
      <c r="L260" s="181"/>
      <c r="M260" s="21"/>
      <c r="N260" s="132" t="s">
        <v>1</v>
      </c>
      <c r="O260" s="118" t="s">
        <v>37</v>
      </c>
      <c r="P260" s="119">
        <f>I260+J260</f>
        <v>0</v>
      </c>
      <c r="Q260" s="119">
        <f>ROUND(I260*H260,2)</f>
        <v>0</v>
      </c>
      <c r="R260" s="119">
        <f>ROUND(J260*H260,2)</f>
        <v>0</v>
      </c>
      <c r="S260" s="42"/>
      <c r="T260" s="120">
        <f>S260*H260</f>
        <v>0</v>
      </c>
      <c r="U260" s="120">
        <v>0</v>
      </c>
      <c r="V260" s="120">
        <f>U260*H260</f>
        <v>0</v>
      </c>
      <c r="W260" s="120">
        <v>0</v>
      </c>
      <c r="X260" s="121">
        <f>W260*H260</f>
        <v>0</v>
      </c>
      <c r="Y260" s="20"/>
      <c r="Z260" s="20"/>
      <c r="AA260" s="20"/>
      <c r="AB260" s="20"/>
      <c r="AC260" s="20"/>
      <c r="AD260" s="20"/>
      <c r="AE260" s="20"/>
      <c r="AR260" s="122" t="s">
        <v>374</v>
      </c>
      <c r="AT260" s="122" t="s">
        <v>182</v>
      </c>
      <c r="AU260" s="122" t="s">
        <v>82</v>
      </c>
      <c r="AY260" s="14" t="s">
        <v>160</v>
      </c>
      <c r="BE260" s="123">
        <f>IF(O260="základní",K260,0)</f>
        <v>0</v>
      </c>
      <c r="BF260" s="123">
        <f>IF(O260="snížená",K260,0)</f>
        <v>0</v>
      </c>
      <c r="BG260" s="123">
        <f>IF(O260="zákl. přenesená",K260,0)</f>
        <v>0</v>
      </c>
      <c r="BH260" s="123">
        <f>IF(O260="sníž. přenesená",K260,0)</f>
        <v>0</v>
      </c>
      <c r="BI260" s="123">
        <f>IF(O260="nulová",K260,0)</f>
        <v>0</v>
      </c>
      <c r="BJ260" s="14" t="s">
        <v>82</v>
      </c>
      <c r="BK260" s="123">
        <f>ROUND(P260*H260,2)</f>
        <v>0</v>
      </c>
      <c r="BL260" s="14" t="s">
        <v>374</v>
      </c>
      <c r="BM260" s="122" t="s">
        <v>435</v>
      </c>
    </row>
    <row r="261" spans="1:47" s="2" customFormat="1" ht="12">
      <c r="A261" s="20"/>
      <c r="B261" s="150"/>
      <c r="C261" s="42"/>
      <c r="D261" s="199" t="s">
        <v>169</v>
      </c>
      <c r="E261" s="42"/>
      <c r="F261" s="200" t="s">
        <v>403</v>
      </c>
      <c r="G261" s="42"/>
      <c r="H261" s="42"/>
      <c r="I261" s="201"/>
      <c r="J261" s="201"/>
      <c r="K261" s="151"/>
      <c r="L261" s="20"/>
      <c r="M261" s="21"/>
      <c r="N261" s="124"/>
      <c r="O261" s="125"/>
      <c r="P261" s="42"/>
      <c r="Q261" s="42"/>
      <c r="R261" s="42"/>
      <c r="S261" s="42"/>
      <c r="T261" s="42"/>
      <c r="U261" s="42"/>
      <c r="V261" s="42"/>
      <c r="W261" s="42"/>
      <c r="X261" s="43"/>
      <c r="Y261" s="20"/>
      <c r="Z261" s="20"/>
      <c r="AA261" s="20"/>
      <c r="AB261" s="20"/>
      <c r="AC261" s="20"/>
      <c r="AD261" s="20"/>
      <c r="AE261" s="20"/>
      <c r="AT261" s="14" t="s">
        <v>169</v>
      </c>
      <c r="AU261" s="14" t="s">
        <v>82</v>
      </c>
    </row>
    <row r="262" spans="1:47" s="2" customFormat="1" ht="48.75">
      <c r="A262" s="20"/>
      <c r="B262" s="150"/>
      <c r="C262" s="42"/>
      <c r="D262" s="199" t="s">
        <v>171</v>
      </c>
      <c r="E262" s="42"/>
      <c r="F262" s="202" t="s">
        <v>404</v>
      </c>
      <c r="G262" s="42"/>
      <c r="H262" s="42"/>
      <c r="I262" s="201"/>
      <c r="J262" s="201"/>
      <c r="K262" s="151"/>
      <c r="L262" s="20"/>
      <c r="M262" s="21"/>
      <c r="N262" s="124"/>
      <c r="O262" s="125"/>
      <c r="P262" s="42"/>
      <c r="Q262" s="42"/>
      <c r="R262" s="42"/>
      <c r="S262" s="42"/>
      <c r="T262" s="42"/>
      <c r="U262" s="42"/>
      <c r="V262" s="42"/>
      <c r="W262" s="42"/>
      <c r="X262" s="43"/>
      <c r="Y262" s="20"/>
      <c r="Z262" s="20"/>
      <c r="AA262" s="20"/>
      <c r="AB262" s="20"/>
      <c r="AC262" s="20"/>
      <c r="AD262" s="20"/>
      <c r="AE262" s="20"/>
      <c r="AT262" s="14" t="s">
        <v>171</v>
      </c>
      <c r="AU262" s="14" t="s">
        <v>82</v>
      </c>
    </row>
    <row r="263" spans="1:65" s="2" customFormat="1" ht="24.2" customHeight="1">
      <c r="A263" s="20"/>
      <c r="B263" s="197"/>
      <c r="C263" s="126" t="s">
        <v>230</v>
      </c>
      <c r="D263" s="126" t="s">
        <v>182</v>
      </c>
      <c r="E263" s="127" t="s">
        <v>411</v>
      </c>
      <c r="F263" s="128" t="s">
        <v>412</v>
      </c>
      <c r="G263" s="129" t="s">
        <v>166</v>
      </c>
      <c r="H263" s="130">
        <v>1</v>
      </c>
      <c r="I263" s="131"/>
      <c r="J263" s="131"/>
      <c r="K263" s="203">
        <f>ROUND(P263*H263,2)</f>
        <v>0</v>
      </c>
      <c r="L263" s="181"/>
      <c r="M263" s="21"/>
      <c r="N263" s="132" t="s">
        <v>1</v>
      </c>
      <c r="O263" s="118" t="s">
        <v>37</v>
      </c>
      <c r="P263" s="119">
        <f>I263+J263</f>
        <v>0</v>
      </c>
      <c r="Q263" s="119">
        <f>ROUND(I263*H263,2)</f>
        <v>0</v>
      </c>
      <c r="R263" s="119">
        <f>ROUND(J263*H263,2)</f>
        <v>0</v>
      </c>
      <c r="S263" s="42"/>
      <c r="T263" s="120">
        <f>S263*H263</f>
        <v>0</v>
      </c>
      <c r="U263" s="120">
        <v>0</v>
      </c>
      <c r="V263" s="120">
        <f>U263*H263</f>
        <v>0</v>
      </c>
      <c r="W263" s="120">
        <v>0</v>
      </c>
      <c r="X263" s="121">
        <f>W263*H263</f>
        <v>0</v>
      </c>
      <c r="Y263" s="20"/>
      <c r="Z263" s="20"/>
      <c r="AA263" s="20"/>
      <c r="AB263" s="20"/>
      <c r="AC263" s="20"/>
      <c r="AD263" s="20"/>
      <c r="AE263" s="20"/>
      <c r="AR263" s="122" t="s">
        <v>168</v>
      </c>
      <c r="AT263" s="122" t="s">
        <v>182</v>
      </c>
      <c r="AU263" s="122" t="s">
        <v>82</v>
      </c>
      <c r="AY263" s="14" t="s">
        <v>160</v>
      </c>
      <c r="BE263" s="123">
        <f>IF(O263="základní",K263,0)</f>
        <v>0</v>
      </c>
      <c r="BF263" s="123">
        <f>IF(O263="snížená",K263,0)</f>
        <v>0</v>
      </c>
      <c r="BG263" s="123">
        <f>IF(O263="zákl. přenesená",K263,0)</f>
        <v>0</v>
      </c>
      <c r="BH263" s="123">
        <f>IF(O263="sníž. přenesená",K263,0)</f>
        <v>0</v>
      </c>
      <c r="BI263" s="123">
        <f>IF(O263="nulová",K263,0)</f>
        <v>0</v>
      </c>
      <c r="BJ263" s="14" t="s">
        <v>82</v>
      </c>
      <c r="BK263" s="123">
        <f>ROUND(P263*H263,2)</f>
        <v>0</v>
      </c>
      <c r="BL263" s="14" t="s">
        <v>168</v>
      </c>
      <c r="BM263" s="122" t="s">
        <v>413</v>
      </c>
    </row>
    <row r="264" spans="1:47" s="2" customFormat="1" ht="12">
      <c r="A264" s="20"/>
      <c r="B264" s="150"/>
      <c r="C264" s="42"/>
      <c r="D264" s="199" t="s">
        <v>169</v>
      </c>
      <c r="E264" s="42"/>
      <c r="F264" s="200" t="s">
        <v>412</v>
      </c>
      <c r="G264" s="42"/>
      <c r="H264" s="42"/>
      <c r="I264" s="201"/>
      <c r="J264" s="201"/>
      <c r="K264" s="151"/>
      <c r="L264" s="20"/>
      <c r="M264" s="21"/>
      <c r="N264" s="124"/>
      <c r="O264" s="125"/>
      <c r="P264" s="42"/>
      <c r="Q264" s="42"/>
      <c r="R264" s="42"/>
      <c r="S264" s="42"/>
      <c r="T264" s="42"/>
      <c r="U264" s="42"/>
      <c r="V264" s="42"/>
      <c r="W264" s="42"/>
      <c r="X264" s="43"/>
      <c r="Y264" s="20"/>
      <c r="Z264" s="20"/>
      <c r="AA264" s="20"/>
      <c r="AB264" s="20"/>
      <c r="AC264" s="20"/>
      <c r="AD264" s="20"/>
      <c r="AE264" s="20"/>
      <c r="AT264" s="14" t="s">
        <v>169</v>
      </c>
      <c r="AU264" s="14" t="s">
        <v>82</v>
      </c>
    </row>
    <row r="265" spans="1:65" s="2" customFormat="1" ht="16.5" customHeight="1">
      <c r="A265" s="20"/>
      <c r="B265" s="197"/>
      <c r="C265" s="126" t="s">
        <v>437</v>
      </c>
      <c r="D265" s="126" t="s">
        <v>182</v>
      </c>
      <c r="E265" s="127" t="s">
        <v>415</v>
      </c>
      <c r="F265" s="128" t="s">
        <v>1</v>
      </c>
      <c r="G265" s="129" t="s">
        <v>166</v>
      </c>
      <c r="H265" s="130">
        <v>1</v>
      </c>
      <c r="I265" s="131"/>
      <c r="J265" s="131"/>
      <c r="K265" s="203">
        <f>ROUND(P265*H265,2)</f>
        <v>0</v>
      </c>
      <c r="L265" s="181"/>
      <c r="M265" s="21"/>
      <c r="N265" s="132" t="s">
        <v>1</v>
      </c>
      <c r="O265" s="118" t="s">
        <v>37</v>
      </c>
      <c r="P265" s="119">
        <f>I265+J265</f>
        <v>0</v>
      </c>
      <c r="Q265" s="119">
        <f>ROUND(I265*H265,2)</f>
        <v>0</v>
      </c>
      <c r="R265" s="119">
        <f>ROUND(J265*H265,2)</f>
        <v>0</v>
      </c>
      <c r="S265" s="42"/>
      <c r="T265" s="120">
        <f>S265*H265</f>
        <v>0</v>
      </c>
      <c r="U265" s="120">
        <v>0</v>
      </c>
      <c r="V265" s="120">
        <f>U265*H265</f>
        <v>0</v>
      </c>
      <c r="W265" s="120">
        <v>0</v>
      </c>
      <c r="X265" s="121">
        <f>W265*H265</f>
        <v>0</v>
      </c>
      <c r="Y265" s="20"/>
      <c r="Z265" s="20"/>
      <c r="AA265" s="20"/>
      <c r="AB265" s="20"/>
      <c r="AC265" s="20"/>
      <c r="AD265" s="20"/>
      <c r="AE265" s="20"/>
      <c r="AR265" s="122" t="s">
        <v>374</v>
      </c>
      <c r="AT265" s="122" t="s">
        <v>182</v>
      </c>
      <c r="AU265" s="122" t="s">
        <v>82</v>
      </c>
      <c r="AY265" s="14" t="s">
        <v>160</v>
      </c>
      <c r="BE265" s="123">
        <f>IF(O265="základní",K265,0)</f>
        <v>0</v>
      </c>
      <c r="BF265" s="123">
        <f>IF(O265="snížená",K265,0)</f>
        <v>0</v>
      </c>
      <c r="BG265" s="123">
        <f>IF(O265="zákl. přenesená",K265,0)</f>
        <v>0</v>
      </c>
      <c r="BH265" s="123">
        <f>IF(O265="sníž. přenesená",K265,0)</f>
        <v>0</v>
      </c>
      <c r="BI265" s="123">
        <f>IF(O265="nulová",K265,0)</f>
        <v>0</v>
      </c>
      <c r="BJ265" s="14" t="s">
        <v>82</v>
      </c>
      <c r="BK265" s="123">
        <f>ROUND(P265*H265,2)</f>
        <v>0</v>
      </c>
      <c r="BL265" s="14" t="s">
        <v>374</v>
      </c>
      <c r="BM265" s="122" t="s">
        <v>416</v>
      </c>
    </row>
    <row r="266" spans="1:47" s="2" customFormat="1" ht="12">
      <c r="A266" s="20"/>
      <c r="B266" s="150"/>
      <c r="C266" s="42"/>
      <c r="D266" s="199" t="s">
        <v>169</v>
      </c>
      <c r="E266" s="42"/>
      <c r="F266" s="200" t="s">
        <v>417</v>
      </c>
      <c r="G266" s="42"/>
      <c r="H266" s="42"/>
      <c r="I266" s="201"/>
      <c r="J266" s="201"/>
      <c r="K266" s="151"/>
      <c r="L266" s="20"/>
      <c r="M266" s="21"/>
      <c r="N266" s="133"/>
      <c r="O266" s="134"/>
      <c r="P266" s="135"/>
      <c r="Q266" s="135"/>
      <c r="R266" s="135"/>
      <c r="S266" s="135"/>
      <c r="T266" s="135"/>
      <c r="U266" s="135"/>
      <c r="V266" s="135"/>
      <c r="W266" s="135"/>
      <c r="X266" s="136"/>
      <c r="Y266" s="20"/>
      <c r="Z266" s="20"/>
      <c r="AA266" s="20"/>
      <c r="AB266" s="20"/>
      <c r="AC266" s="20"/>
      <c r="AD266" s="20"/>
      <c r="AE266" s="20"/>
      <c r="AT266" s="14" t="s">
        <v>169</v>
      </c>
      <c r="AU266" s="14" t="s">
        <v>82</v>
      </c>
    </row>
    <row r="267" spans="1:31" s="2" customFormat="1" ht="6.95" customHeight="1" thickBot="1">
      <c r="A267" s="20"/>
      <c r="B267" s="177"/>
      <c r="C267" s="178"/>
      <c r="D267" s="178"/>
      <c r="E267" s="178"/>
      <c r="F267" s="178"/>
      <c r="G267" s="178"/>
      <c r="H267" s="178"/>
      <c r="I267" s="178"/>
      <c r="J267" s="178"/>
      <c r="K267" s="179"/>
      <c r="L267" s="34"/>
      <c r="M267" s="21"/>
      <c r="N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</sheetData>
  <autoFilter ref="C123:L266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269"/>
  <sheetViews>
    <sheetView showGridLines="0" zoomScale="55" zoomScaleNormal="55" workbookViewId="0" topLeftCell="A1">
      <selection activeCell="AF110" sqref="AF11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111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470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ROUND((SUM(BE124:BE268)),2)</f>
        <v>0</v>
      </c>
      <c r="G35" s="42"/>
      <c r="H35" s="42"/>
      <c r="I35" s="226">
        <v>0.21</v>
      </c>
      <c r="J35" s="42"/>
      <c r="K35" s="221">
        <f>ROUND(((SUM(BE124:BE268))*I35),2)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ROUND((SUM(BF124:BF268)),2)</f>
        <v>0</v>
      </c>
      <c r="G36" s="42"/>
      <c r="H36" s="42"/>
      <c r="I36" s="226">
        <v>0.15</v>
      </c>
      <c r="J36" s="42"/>
      <c r="K36" s="221">
        <f>ROUND(((SUM(BF124:BF268))*I36),2)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ROUND((SUM(BG124:BG268)),2)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ROUND((SUM(BH124:BH268)),2)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ROUND((SUM(BI124:BI268)),2)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SO09 - SKLAD PHM KLOBOUKY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Q172</f>
        <v>0</v>
      </c>
      <c r="J100" s="90">
        <f>R172</f>
        <v>0</v>
      </c>
      <c r="K100" s="216">
        <f>K172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Q206</f>
        <v>0</v>
      </c>
      <c r="J101" s="90">
        <f>R206</f>
        <v>0</v>
      </c>
      <c r="K101" s="216">
        <f>K206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Q217</f>
        <v>0</v>
      </c>
      <c r="J102" s="90">
        <f>R217</f>
        <v>0</v>
      </c>
      <c r="K102" s="216">
        <f>K217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Q234</f>
        <v>0</v>
      </c>
      <c r="J103" s="90">
        <f>R234</f>
        <v>0</v>
      </c>
      <c r="K103" s="216">
        <f>K234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Q243</f>
        <v>0</v>
      </c>
      <c r="J104" s="86">
        <f>R243</f>
        <v>0</v>
      </c>
      <c r="K104" s="213">
        <f>K243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SO09 - SKLAD PHM KLOBOUKY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Q125+Q243</f>
        <v>0</v>
      </c>
      <c r="R124" s="96">
        <f>R125+R243</f>
        <v>0</v>
      </c>
      <c r="S124" s="50"/>
      <c r="T124" s="97">
        <f>T125+T243</f>
        <v>0</v>
      </c>
      <c r="U124" s="50"/>
      <c r="V124" s="97">
        <f>V125+V243</f>
        <v>7E-05</v>
      </c>
      <c r="W124" s="50"/>
      <c r="X124" s="98">
        <f>X125+X243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BK125+BK243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Q126+Q141+Q172+Q206+Q217+Q234</f>
        <v>0</v>
      </c>
      <c r="R125" s="104">
        <f>R126+R141+R172+R206+R217+R234</f>
        <v>0</v>
      </c>
      <c r="S125" s="103"/>
      <c r="T125" s="105">
        <f>T126+T141+T172+T206+T217+T234</f>
        <v>0</v>
      </c>
      <c r="U125" s="103"/>
      <c r="V125" s="105">
        <f>V126+V141+V172+V206+V217+V234</f>
        <v>7E-05</v>
      </c>
      <c r="W125" s="103"/>
      <c r="X125" s="106">
        <f>X126+X141+X172+X206+X217+X234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BK126+BK141+BK172+BK206+BK217+BK234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07.25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1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31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31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SUM(Q142:Q171)</f>
        <v>0</v>
      </c>
      <c r="R141" s="104">
        <f>SUM(R142:R171)</f>
        <v>0</v>
      </c>
      <c r="S141" s="103"/>
      <c r="T141" s="105">
        <f>SUM(T142:T171)</f>
        <v>0</v>
      </c>
      <c r="U141" s="103"/>
      <c r="V141" s="105">
        <f>SUM(V142:V171)</f>
        <v>0</v>
      </c>
      <c r="W141" s="103"/>
      <c r="X141" s="106">
        <f>SUM(X142:X171)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SUM(BK142:BK171)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1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1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1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1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1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1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1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1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16.5" customHeight="1">
      <c r="A158" s="20"/>
      <c r="B158" s="197"/>
      <c r="C158" s="109" t="s">
        <v>9</v>
      </c>
      <c r="D158" s="109" t="s">
        <v>163</v>
      </c>
      <c r="E158" s="110" t="s">
        <v>419</v>
      </c>
      <c r="F158" s="111" t="s">
        <v>420</v>
      </c>
      <c r="G158" s="112" t="s">
        <v>166</v>
      </c>
      <c r="H158" s="113">
        <v>1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421</v>
      </c>
    </row>
    <row r="159" spans="1:47" s="2" customFormat="1" ht="12">
      <c r="A159" s="20"/>
      <c r="B159" s="150"/>
      <c r="C159" s="42"/>
      <c r="D159" s="199" t="s">
        <v>169</v>
      </c>
      <c r="E159" s="42"/>
      <c r="F159" s="200" t="s">
        <v>420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24.2" customHeight="1">
      <c r="A160" s="20"/>
      <c r="B160" s="197"/>
      <c r="C160" s="109" t="s">
        <v>231</v>
      </c>
      <c r="D160" s="109" t="s">
        <v>163</v>
      </c>
      <c r="E160" s="110" t="s">
        <v>228</v>
      </c>
      <c r="F160" s="111" t="s">
        <v>229</v>
      </c>
      <c r="G160" s="112" t="s">
        <v>166</v>
      </c>
      <c r="H160" s="113">
        <v>1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230</v>
      </c>
    </row>
    <row r="161" spans="1:47" s="2" customFormat="1" ht="19.5">
      <c r="A161" s="20"/>
      <c r="B161" s="150"/>
      <c r="C161" s="42"/>
      <c r="D161" s="199" t="s">
        <v>169</v>
      </c>
      <c r="E161" s="42"/>
      <c r="F161" s="200" t="s">
        <v>229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16.5" customHeight="1">
      <c r="A162" s="20"/>
      <c r="B162" s="197"/>
      <c r="C162" s="109" t="s">
        <v>235</v>
      </c>
      <c r="D162" s="109" t="s">
        <v>163</v>
      </c>
      <c r="E162" s="110" t="s">
        <v>232</v>
      </c>
      <c r="F162" s="111" t="s">
        <v>233</v>
      </c>
      <c r="G162" s="112" t="s">
        <v>166</v>
      </c>
      <c r="H162" s="113">
        <v>1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234</v>
      </c>
    </row>
    <row r="163" spans="1:47" s="2" customFormat="1" ht="12">
      <c r="A163" s="20"/>
      <c r="B163" s="150"/>
      <c r="C163" s="42"/>
      <c r="D163" s="199" t="s">
        <v>169</v>
      </c>
      <c r="E163" s="42"/>
      <c r="F163" s="200" t="s">
        <v>233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4.2" customHeight="1">
      <c r="A164" s="20"/>
      <c r="B164" s="197"/>
      <c r="C164" s="109" t="s">
        <v>180</v>
      </c>
      <c r="D164" s="109" t="s">
        <v>163</v>
      </c>
      <c r="E164" s="110" t="s">
        <v>236</v>
      </c>
      <c r="F164" s="111" t="s">
        <v>222</v>
      </c>
      <c r="G164" s="112" t="s">
        <v>166</v>
      </c>
      <c r="H164" s="113">
        <v>1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237</v>
      </c>
    </row>
    <row r="165" spans="1:47" s="2" customFormat="1" ht="19.5">
      <c r="A165" s="20"/>
      <c r="B165" s="150"/>
      <c r="C165" s="42"/>
      <c r="D165" s="199" t="s">
        <v>169</v>
      </c>
      <c r="E165" s="42"/>
      <c r="F165" s="200" t="s">
        <v>222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21.75" customHeight="1">
      <c r="A166" s="20"/>
      <c r="B166" s="197"/>
      <c r="C166" s="109" t="s">
        <v>241</v>
      </c>
      <c r="D166" s="109" t="s">
        <v>163</v>
      </c>
      <c r="E166" s="110" t="s">
        <v>238</v>
      </c>
      <c r="F166" s="111" t="s">
        <v>239</v>
      </c>
      <c r="G166" s="112" t="s">
        <v>166</v>
      </c>
      <c r="H166" s="113">
        <v>2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240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239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242</v>
      </c>
      <c r="F168" s="111" t="s">
        <v>243</v>
      </c>
      <c r="G168" s="112" t="s">
        <v>166</v>
      </c>
      <c r="H168" s="113">
        <v>2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244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245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1:65" s="2" customFormat="1" ht="16.5" customHeight="1">
      <c r="A170" s="20"/>
      <c r="B170" s="197"/>
      <c r="C170" s="109" t="s">
        <v>8</v>
      </c>
      <c r="D170" s="109" t="s">
        <v>163</v>
      </c>
      <c r="E170" s="110" t="s">
        <v>247</v>
      </c>
      <c r="F170" s="111" t="s">
        <v>248</v>
      </c>
      <c r="G170" s="112" t="s">
        <v>166</v>
      </c>
      <c r="H170" s="113">
        <v>1</v>
      </c>
      <c r="I170" s="114"/>
      <c r="J170" s="115"/>
      <c r="K170" s="198">
        <f>ROUND(P170*H170,2)</f>
        <v>0</v>
      </c>
      <c r="L170" s="180"/>
      <c r="M170" s="116"/>
      <c r="N170" s="117" t="s">
        <v>1</v>
      </c>
      <c r="O170" s="118" t="s">
        <v>37</v>
      </c>
      <c r="P170" s="119">
        <f>I170+J170</f>
        <v>0</v>
      </c>
      <c r="Q170" s="119">
        <f>ROUND(I170*H170,2)</f>
        <v>0</v>
      </c>
      <c r="R170" s="119">
        <f>ROUND(J170*H170,2)</f>
        <v>0</v>
      </c>
      <c r="S170" s="42"/>
      <c r="T170" s="120">
        <f>S170*H170</f>
        <v>0</v>
      </c>
      <c r="U170" s="120">
        <v>0</v>
      </c>
      <c r="V170" s="120">
        <f>U170*H170</f>
        <v>0</v>
      </c>
      <c r="W170" s="120">
        <v>0</v>
      </c>
      <c r="X170" s="121">
        <f>W170*H170</f>
        <v>0</v>
      </c>
      <c r="Y170" s="20"/>
      <c r="Z170" s="20"/>
      <c r="AA170" s="20"/>
      <c r="AB170" s="20"/>
      <c r="AC170" s="20"/>
      <c r="AD170" s="20"/>
      <c r="AE170" s="20"/>
      <c r="AR170" s="122" t="s">
        <v>167</v>
      </c>
      <c r="AT170" s="122" t="s">
        <v>163</v>
      </c>
      <c r="AU170" s="122" t="s">
        <v>84</v>
      </c>
      <c r="AY170" s="14" t="s">
        <v>160</v>
      </c>
      <c r="BE170" s="123">
        <f>IF(O170="základní",K170,0)</f>
        <v>0</v>
      </c>
      <c r="BF170" s="123">
        <f>IF(O170="snížená",K170,0)</f>
        <v>0</v>
      </c>
      <c r="BG170" s="123">
        <f>IF(O170="zákl. přenesená",K170,0)</f>
        <v>0</v>
      </c>
      <c r="BH170" s="123">
        <f>IF(O170="sníž. přenesená",K170,0)</f>
        <v>0</v>
      </c>
      <c r="BI170" s="123">
        <f>IF(O170="nulová",K170,0)</f>
        <v>0</v>
      </c>
      <c r="BJ170" s="14" t="s">
        <v>82</v>
      </c>
      <c r="BK170" s="123">
        <f>ROUND(P170*H170,2)</f>
        <v>0</v>
      </c>
      <c r="BL170" s="14" t="s">
        <v>168</v>
      </c>
      <c r="BM170" s="122" t="s">
        <v>249</v>
      </c>
    </row>
    <row r="171" spans="1:47" s="2" customFormat="1" ht="12">
      <c r="A171" s="20"/>
      <c r="B171" s="150"/>
      <c r="C171" s="42"/>
      <c r="D171" s="199" t="s">
        <v>169</v>
      </c>
      <c r="E171" s="42"/>
      <c r="F171" s="200" t="s">
        <v>248</v>
      </c>
      <c r="G171" s="42"/>
      <c r="H171" s="42"/>
      <c r="I171" s="201"/>
      <c r="J171" s="201"/>
      <c r="K171" s="151"/>
      <c r="L171" s="20"/>
      <c r="M171" s="21"/>
      <c r="N171" s="124"/>
      <c r="O171" s="125"/>
      <c r="P171" s="42"/>
      <c r="Q171" s="42"/>
      <c r="R171" s="42"/>
      <c r="S171" s="42"/>
      <c r="T171" s="42"/>
      <c r="U171" s="42"/>
      <c r="V171" s="42"/>
      <c r="W171" s="42"/>
      <c r="X171" s="43"/>
      <c r="Y171" s="20"/>
      <c r="Z171" s="20"/>
      <c r="AA171" s="20"/>
      <c r="AB171" s="20"/>
      <c r="AC171" s="20"/>
      <c r="AD171" s="20"/>
      <c r="AE171" s="20"/>
      <c r="AT171" s="14" t="s">
        <v>169</v>
      </c>
      <c r="AU171" s="14" t="s">
        <v>84</v>
      </c>
    </row>
    <row r="172" spans="2:63" s="12" customFormat="1" ht="22.9" customHeight="1">
      <c r="B172" s="190"/>
      <c r="C172" s="103"/>
      <c r="D172" s="191" t="s">
        <v>73</v>
      </c>
      <c r="E172" s="195" t="s">
        <v>250</v>
      </c>
      <c r="F172" s="195" t="s">
        <v>251</v>
      </c>
      <c r="G172" s="103"/>
      <c r="H172" s="103"/>
      <c r="I172" s="193"/>
      <c r="J172" s="193"/>
      <c r="K172" s="196">
        <f>BK172</f>
        <v>0</v>
      </c>
      <c r="M172" s="100"/>
      <c r="N172" s="102"/>
      <c r="O172" s="103"/>
      <c r="P172" s="103"/>
      <c r="Q172" s="104">
        <f>SUM(Q173:Q205)</f>
        <v>0</v>
      </c>
      <c r="R172" s="104">
        <f>SUM(R173:R205)</f>
        <v>0</v>
      </c>
      <c r="S172" s="103"/>
      <c r="T172" s="105">
        <f>SUM(T173:T205)</f>
        <v>0</v>
      </c>
      <c r="U172" s="103"/>
      <c r="V172" s="105">
        <f>SUM(V173:V205)</f>
        <v>0</v>
      </c>
      <c r="W172" s="103"/>
      <c r="X172" s="106">
        <f>SUM(X173:X205)</f>
        <v>0</v>
      </c>
      <c r="AR172" s="101" t="s">
        <v>82</v>
      </c>
      <c r="AT172" s="107" t="s">
        <v>73</v>
      </c>
      <c r="AU172" s="107" t="s">
        <v>82</v>
      </c>
      <c r="AY172" s="101" t="s">
        <v>160</v>
      </c>
      <c r="BK172" s="108">
        <f>SUM(BK173:BK205)</f>
        <v>0</v>
      </c>
    </row>
    <row r="173" spans="1:65" s="2" customFormat="1" ht="24.2" customHeight="1">
      <c r="A173" s="20"/>
      <c r="B173" s="197"/>
      <c r="C173" s="109" t="s">
        <v>256</v>
      </c>
      <c r="D173" s="109" t="s">
        <v>163</v>
      </c>
      <c r="E173" s="110" t="s">
        <v>252</v>
      </c>
      <c r="F173" s="111" t="s">
        <v>253</v>
      </c>
      <c r="G173" s="112" t="s">
        <v>166</v>
      </c>
      <c r="H173" s="113">
        <v>1</v>
      </c>
      <c r="I173" s="114"/>
      <c r="J173" s="115"/>
      <c r="K173" s="198">
        <f>ROUND(P173*H173,2)</f>
        <v>0</v>
      </c>
      <c r="L173" s="180"/>
      <c r="M173" s="116"/>
      <c r="N173" s="117" t="s">
        <v>1</v>
      </c>
      <c r="O173" s="118" t="s">
        <v>37</v>
      </c>
      <c r="P173" s="119">
        <f>I173+J173</f>
        <v>0</v>
      </c>
      <c r="Q173" s="119">
        <f>ROUND(I173*H173,2)</f>
        <v>0</v>
      </c>
      <c r="R173" s="119">
        <f>ROUND(J173*H173,2)</f>
        <v>0</v>
      </c>
      <c r="S173" s="42"/>
      <c r="T173" s="120">
        <f>S173*H173</f>
        <v>0</v>
      </c>
      <c r="U173" s="120">
        <v>0</v>
      </c>
      <c r="V173" s="120">
        <f>U173*H173</f>
        <v>0</v>
      </c>
      <c r="W173" s="120">
        <v>0</v>
      </c>
      <c r="X173" s="121">
        <f>W173*H173</f>
        <v>0</v>
      </c>
      <c r="Y173" s="20"/>
      <c r="Z173" s="20"/>
      <c r="AA173" s="20"/>
      <c r="AB173" s="20"/>
      <c r="AC173" s="20"/>
      <c r="AD173" s="20"/>
      <c r="AE173" s="20"/>
      <c r="AR173" s="122" t="s">
        <v>167</v>
      </c>
      <c r="AT173" s="122" t="s">
        <v>163</v>
      </c>
      <c r="AU173" s="122" t="s">
        <v>84</v>
      </c>
      <c r="AY173" s="14" t="s">
        <v>160</v>
      </c>
      <c r="BE173" s="123">
        <f>IF(O173="základní",K173,0)</f>
        <v>0</v>
      </c>
      <c r="BF173" s="123">
        <f>IF(O173="snížená",K173,0)</f>
        <v>0</v>
      </c>
      <c r="BG173" s="123">
        <f>IF(O173="zákl. přenesená",K173,0)</f>
        <v>0</v>
      </c>
      <c r="BH173" s="123">
        <f>IF(O173="sníž. přenesená",K173,0)</f>
        <v>0</v>
      </c>
      <c r="BI173" s="123">
        <f>IF(O173="nulová",K173,0)</f>
        <v>0</v>
      </c>
      <c r="BJ173" s="14" t="s">
        <v>82</v>
      </c>
      <c r="BK173" s="123">
        <f>ROUND(P173*H173,2)</f>
        <v>0</v>
      </c>
      <c r="BL173" s="14" t="s">
        <v>168</v>
      </c>
      <c r="BM173" s="122" t="s">
        <v>254</v>
      </c>
    </row>
    <row r="174" spans="1:47" s="2" customFormat="1" ht="19.5">
      <c r="A174" s="20"/>
      <c r="B174" s="150"/>
      <c r="C174" s="42"/>
      <c r="D174" s="199" t="s">
        <v>169</v>
      </c>
      <c r="E174" s="42"/>
      <c r="F174" s="200" t="s">
        <v>253</v>
      </c>
      <c r="G174" s="42"/>
      <c r="H174" s="42"/>
      <c r="I174" s="201"/>
      <c r="J174" s="201"/>
      <c r="K174" s="151"/>
      <c r="L174" s="20"/>
      <c r="M174" s="21"/>
      <c r="N174" s="124"/>
      <c r="O174" s="125"/>
      <c r="P174" s="42"/>
      <c r="Q174" s="42"/>
      <c r="R174" s="42"/>
      <c r="S174" s="42"/>
      <c r="T174" s="42"/>
      <c r="U174" s="42"/>
      <c r="V174" s="42"/>
      <c r="W174" s="42"/>
      <c r="X174" s="43"/>
      <c r="Y174" s="20"/>
      <c r="Z174" s="20"/>
      <c r="AA174" s="20"/>
      <c r="AB174" s="20"/>
      <c r="AC174" s="20"/>
      <c r="AD174" s="20"/>
      <c r="AE174" s="20"/>
      <c r="AT174" s="14" t="s">
        <v>169</v>
      </c>
      <c r="AU174" s="14" t="s">
        <v>84</v>
      </c>
    </row>
    <row r="175" spans="1:47" s="2" customFormat="1" ht="117">
      <c r="A175" s="20"/>
      <c r="B175" s="150"/>
      <c r="C175" s="42"/>
      <c r="D175" s="199" t="s">
        <v>171</v>
      </c>
      <c r="E175" s="42"/>
      <c r="F175" s="202" t="s">
        <v>439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171</v>
      </c>
      <c r="AU175" s="14" t="s">
        <v>84</v>
      </c>
    </row>
    <row r="176" spans="1:65" s="2" customFormat="1" ht="16.5" customHeight="1">
      <c r="A176" s="20"/>
      <c r="B176" s="197"/>
      <c r="C176" s="109" t="s">
        <v>260</v>
      </c>
      <c r="D176" s="109" t="s">
        <v>163</v>
      </c>
      <c r="E176" s="110" t="s">
        <v>257</v>
      </c>
      <c r="F176" s="111" t="s">
        <v>258</v>
      </c>
      <c r="G176" s="112" t="s">
        <v>166</v>
      </c>
      <c r="H176" s="113">
        <v>1</v>
      </c>
      <c r="I176" s="114"/>
      <c r="J176" s="115"/>
      <c r="K176" s="198">
        <f>ROUND(P176*H176,2)</f>
        <v>0</v>
      </c>
      <c r="L176" s="180"/>
      <c r="M176" s="116"/>
      <c r="N176" s="117" t="s">
        <v>1</v>
      </c>
      <c r="O176" s="118" t="s">
        <v>37</v>
      </c>
      <c r="P176" s="119">
        <f>I176+J176</f>
        <v>0</v>
      </c>
      <c r="Q176" s="119">
        <f>ROUND(I176*H176,2)</f>
        <v>0</v>
      </c>
      <c r="R176" s="119">
        <f>ROUND(J176*H176,2)</f>
        <v>0</v>
      </c>
      <c r="S176" s="42"/>
      <c r="T176" s="120">
        <f>S176*H176</f>
        <v>0</v>
      </c>
      <c r="U176" s="120">
        <v>0</v>
      </c>
      <c r="V176" s="120">
        <f>U176*H176</f>
        <v>0</v>
      </c>
      <c r="W176" s="120">
        <v>0</v>
      </c>
      <c r="X176" s="121">
        <f>W176*H176</f>
        <v>0</v>
      </c>
      <c r="Y176" s="20"/>
      <c r="Z176" s="20"/>
      <c r="AA176" s="20"/>
      <c r="AB176" s="20"/>
      <c r="AC176" s="20"/>
      <c r="AD176" s="20"/>
      <c r="AE176" s="20"/>
      <c r="AR176" s="122" t="s">
        <v>167</v>
      </c>
      <c r="AT176" s="122" t="s">
        <v>163</v>
      </c>
      <c r="AU176" s="122" t="s">
        <v>84</v>
      </c>
      <c r="AY176" s="14" t="s">
        <v>160</v>
      </c>
      <c r="BE176" s="123">
        <f>IF(O176="základní",K176,0)</f>
        <v>0</v>
      </c>
      <c r="BF176" s="123">
        <f>IF(O176="snížená",K176,0)</f>
        <v>0</v>
      </c>
      <c r="BG176" s="123">
        <f>IF(O176="zákl. přenesená",K176,0)</f>
        <v>0</v>
      </c>
      <c r="BH176" s="123">
        <f>IF(O176="sníž. přenesená",K176,0)</f>
        <v>0</v>
      </c>
      <c r="BI176" s="123">
        <f>IF(O176="nulová",K176,0)</f>
        <v>0</v>
      </c>
      <c r="BJ176" s="14" t="s">
        <v>82</v>
      </c>
      <c r="BK176" s="123">
        <f>ROUND(P176*H176,2)</f>
        <v>0</v>
      </c>
      <c r="BL176" s="14" t="s">
        <v>168</v>
      </c>
      <c r="BM176" s="122" t="s">
        <v>259</v>
      </c>
    </row>
    <row r="177" spans="1:47" s="2" customFormat="1" ht="12">
      <c r="A177" s="20"/>
      <c r="B177" s="150"/>
      <c r="C177" s="42"/>
      <c r="D177" s="199" t="s">
        <v>169</v>
      </c>
      <c r="E177" s="42"/>
      <c r="F177" s="200" t="s">
        <v>258</v>
      </c>
      <c r="G177" s="42"/>
      <c r="H177" s="42"/>
      <c r="I177" s="201"/>
      <c r="J177" s="201"/>
      <c r="K177" s="151"/>
      <c r="L177" s="20"/>
      <c r="M177" s="21"/>
      <c r="N177" s="124"/>
      <c r="O177" s="125"/>
      <c r="P177" s="42"/>
      <c r="Q177" s="42"/>
      <c r="R177" s="42"/>
      <c r="S177" s="42"/>
      <c r="T177" s="42"/>
      <c r="U177" s="42"/>
      <c r="V177" s="42"/>
      <c r="W177" s="42"/>
      <c r="X177" s="43"/>
      <c r="Y177" s="20"/>
      <c r="Z177" s="20"/>
      <c r="AA177" s="20"/>
      <c r="AB177" s="20"/>
      <c r="AC177" s="20"/>
      <c r="AD177" s="20"/>
      <c r="AE177" s="20"/>
      <c r="AT177" s="14" t="s">
        <v>169</v>
      </c>
      <c r="AU177" s="14" t="s">
        <v>84</v>
      </c>
    </row>
    <row r="178" spans="1:47" s="2" customFormat="1" ht="331.5">
      <c r="A178" s="20"/>
      <c r="B178" s="150"/>
      <c r="C178" s="42"/>
      <c r="D178" s="199" t="s">
        <v>171</v>
      </c>
      <c r="E178" s="42"/>
      <c r="F178" s="202" t="s">
        <v>480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171</v>
      </c>
      <c r="AU178" s="14" t="s">
        <v>84</v>
      </c>
    </row>
    <row r="179" spans="1:65" s="2" customFormat="1" ht="21.75" customHeight="1">
      <c r="A179" s="20"/>
      <c r="B179" s="197"/>
      <c r="C179" s="109" t="s">
        <v>264</v>
      </c>
      <c r="D179" s="109" t="s">
        <v>163</v>
      </c>
      <c r="E179" s="110" t="s">
        <v>261</v>
      </c>
      <c r="F179" s="111" t="s">
        <v>262</v>
      </c>
      <c r="G179" s="112" t="s">
        <v>166</v>
      </c>
      <c r="H179" s="113">
        <v>1</v>
      </c>
      <c r="I179" s="114"/>
      <c r="J179" s="115"/>
      <c r="K179" s="198">
        <f>ROUND(P179*H179,2)</f>
        <v>0</v>
      </c>
      <c r="L179" s="180"/>
      <c r="M179" s="116"/>
      <c r="N179" s="117" t="s">
        <v>1</v>
      </c>
      <c r="O179" s="118" t="s">
        <v>37</v>
      </c>
      <c r="P179" s="119">
        <f>I179+J179</f>
        <v>0</v>
      </c>
      <c r="Q179" s="119">
        <f>ROUND(I179*H179,2)</f>
        <v>0</v>
      </c>
      <c r="R179" s="119">
        <f>ROUND(J179*H179,2)</f>
        <v>0</v>
      </c>
      <c r="S179" s="42"/>
      <c r="T179" s="120">
        <f>S179*H179</f>
        <v>0</v>
      </c>
      <c r="U179" s="120">
        <v>0</v>
      </c>
      <c r="V179" s="120">
        <f>U179*H179</f>
        <v>0</v>
      </c>
      <c r="W179" s="120">
        <v>0</v>
      </c>
      <c r="X179" s="121">
        <f>W179*H179</f>
        <v>0</v>
      </c>
      <c r="Y179" s="20"/>
      <c r="Z179" s="20"/>
      <c r="AA179" s="20"/>
      <c r="AB179" s="20"/>
      <c r="AC179" s="20"/>
      <c r="AD179" s="20"/>
      <c r="AE179" s="20"/>
      <c r="AR179" s="122" t="s">
        <v>167</v>
      </c>
      <c r="AT179" s="122" t="s">
        <v>163</v>
      </c>
      <c r="AU179" s="122" t="s">
        <v>84</v>
      </c>
      <c r="AY179" s="14" t="s">
        <v>160</v>
      </c>
      <c r="BE179" s="123">
        <f>IF(O179="základní",K179,0)</f>
        <v>0</v>
      </c>
      <c r="BF179" s="123">
        <f>IF(O179="snížená",K179,0)</f>
        <v>0</v>
      </c>
      <c r="BG179" s="123">
        <f>IF(O179="zákl. přenesená",K179,0)</f>
        <v>0</v>
      </c>
      <c r="BH179" s="123">
        <f>IF(O179="sníž. přenesená",K179,0)</f>
        <v>0</v>
      </c>
      <c r="BI179" s="123">
        <f>IF(O179="nulová",K179,0)</f>
        <v>0</v>
      </c>
      <c r="BJ179" s="14" t="s">
        <v>82</v>
      </c>
      <c r="BK179" s="123">
        <f>ROUND(P179*H179,2)</f>
        <v>0</v>
      </c>
      <c r="BL179" s="14" t="s">
        <v>168</v>
      </c>
      <c r="BM179" s="122" t="s">
        <v>263</v>
      </c>
    </row>
    <row r="180" spans="1:47" s="2" customFormat="1" ht="12">
      <c r="A180" s="20"/>
      <c r="B180" s="150"/>
      <c r="C180" s="42"/>
      <c r="D180" s="199" t="s">
        <v>169</v>
      </c>
      <c r="E180" s="42"/>
      <c r="F180" s="200" t="s">
        <v>262</v>
      </c>
      <c r="G180" s="42"/>
      <c r="H180" s="42"/>
      <c r="I180" s="201"/>
      <c r="J180" s="201"/>
      <c r="K180" s="151"/>
      <c r="L180" s="20"/>
      <c r="M180" s="21"/>
      <c r="N180" s="124"/>
      <c r="O180" s="125"/>
      <c r="P180" s="42"/>
      <c r="Q180" s="42"/>
      <c r="R180" s="42"/>
      <c r="S180" s="42"/>
      <c r="T180" s="42"/>
      <c r="U180" s="42"/>
      <c r="V180" s="42"/>
      <c r="W180" s="42"/>
      <c r="X180" s="43"/>
      <c r="Y180" s="20"/>
      <c r="Z180" s="20"/>
      <c r="AA180" s="20"/>
      <c r="AB180" s="20"/>
      <c r="AC180" s="20"/>
      <c r="AD180" s="20"/>
      <c r="AE180" s="20"/>
      <c r="AT180" s="14" t="s">
        <v>169</v>
      </c>
      <c r="AU180" s="14" t="s">
        <v>84</v>
      </c>
    </row>
    <row r="181" spans="1:47" s="2" customFormat="1" ht="48.75">
      <c r="A181" s="20"/>
      <c r="B181" s="150"/>
      <c r="C181" s="42"/>
      <c r="D181" s="199" t="s">
        <v>171</v>
      </c>
      <c r="E181" s="42"/>
      <c r="F181" s="202" t="s">
        <v>487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171</v>
      </c>
      <c r="AU181" s="14" t="s">
        <v>84</v>
      </c>
    </row>
    <row r="182" spans="1:65" s="2" customFormat="1" ht="24.2" customHeight="1">
      <c r="A182" s="20"/>
      <c r="B182" s="197"/>
      <c r="C182" s="109" t="s">
        <v>268</v>
      </c>
      <c r="D182" s="109" t="s">
        <v>163</v>
      </c>
      <c r="E182" s="110" t="s">
        <v>265</v>
      </c>
      <c r="F182" s="111" t="s">
        <v>266</v>
      </c>
      <c r="G182" s="112" t="s">
        <v>166</v>
      </c>
      <c r="H182" s="113">
        <v>1</v>
      </c>
      <c r="I182" s="114"/>
      <c r="J182" s="115"/>
      <c r="K182" s="198">
        <f>ROUND(P182*H182,2)</f>
        <v>0</v>
      </c>
      <c r="L182" s="180"/>
      <c r="M182" s="116"/>
      <c r="N182" s="117" t="s">
        <v>1</v>
      </c>
      <c r="O182" s="118" t="s">
        <v>37</v>
      </c>
      <c r="P182" s="119">
        <f>I182+J182</f>
        <v>0</v>
      </c>
      <c r="Q182" s="119">
        <f>ROUND(I182*H182,2)</f>
        <v>0</v>
      </c>
      <c r="R182" s="119">
        <f>ROUND(J182*H182,2)</f>
        <v>0</v>
      </c>
      <c r="S182" s="42"/>
      <c r="T182" s="120">
        <f>S182*H182</f>
        <v>0</v>
      </c>
      <c r="U182" s="120">
        <v>0</v>
      </c>
      <c r="V182" s="120">
        <f>U182*H182</f>
        <v>0</v>
      </c>
      <c r="W182" s="120">
        <v>0</v>
      </c>
      <c r="X182" s="121">
        <f>W182*H182</f>
        <v>0</v>
      </c>
      <c r="Y182" s="20"/>
      <c r="Z182" s="20"/>
      <c r="AA182" s="20"/>
      <c r="AB182" s="20"/>
      <c r="AC182" s="20"/>
      <c r="AD182" s="20"/>
      <c r="AE182" s="20"/>
      <c r="AR182" s="122" t="s">
        <v>167</v>
      </c>
      <c r="AT182" s="122" t="s">
        <v>163</v>
      </c>
      <c r="AU182" s="122" t="s">
        <v>84</v>
      </c>
      <c r="AY182" s="14" t="s">
        <v>160</v>
      </c>
      <c r="BE182" s="123">
        <f>IF(O182="základní",K182,0)</f>
        <v>0</v>
      </c>
      <c r="BF182" s="123">
        <f>IF(O182="snížená",K182,0)</f>
        <v>0</v>
      </c>
      <c r="BG182" s="123">
        <f>IF(O182="zákl. přenesená",K182,0)</f>
        <v>0</v>
      </c>
      <c r="BH182" s="123">
        <f>IF(O182="sníž. přenesená",K182,0)</f>
        <v>0</v>
      </c>
      <c r="BI182" s="123">
        <f>IF(O182="nulová",K182,0)</f>
        <v>0</v>
      </c>
      <c r="BJ182" s="14" t="s">
        <v>82</v>
      </c>
      <c r="BK182" s="123">
        <f>ROUND(P182*H182,2)</f>
        <v>0</v>
      </c>
      <c r="BL182" s="14" t="s">
        <v>168</v>
      </c>
      <c r="BM182" s="122" t="s">
        <v>267</v>
      </c>
    </row>
    <row r="183" spans="1:47" s="2" customFormat="1" ht="12">
      <c r="A183" s="20"/>
      <c r="B183" s="150"/>
      <c r="C183" s="42"/>
      <c r="D183" s="199" t="s">
        <v>169</v>
      </c>
      <c r="E183" s="42"/>
      <c r="F183" s="200" t="s">
        <v>266</v>
      </c>
      <c r="G183" s="42"/>
      <c r="H183" s="42"/>
      <c r="I183" s="201"/>
      <c r="J183" s="201"/>
      <c r="K183" s="151"/>
      <c r="L183" s="20"/>
      <c r="M183" s="21"/>
      <c r="N183" s="124"/>
      <c r="O183" s="125"/>
      <c r="P183" s="42"/>
      <c r="Q183" s="42"/>
      <c r="R183" s="42"/>
      <c r="S183" s="42"/>
      <c r="T183" s="42"/>
      <c r="U183" s="42"/>
      <c r="V183" s="42"/>
      <c r="W183" s="42"/>
      <c r="X183" s="43"/>
      <c r="Y183" s="20"/>
      <c r="Z183" s="20"/>
      <c r="AA183" s="20"/>
      <c r="AB183" s="20"/>
      <c r="AC183" s="20"/>
      <c r="AD183" s="20"/>
      <c r="AE183" s="20"/>
      <c r="AT183" s="14" t="s">
        <v>169</v>
      </c>
      <c r="AU183" s="14" t="s">
        <v>84</v>
      </c>
    </row>
    <row r="184" spans="1:47" s="2" customFormat="1" ht="48.75">
      <c r="A184" s="20"/>
      <c r="B184" s="150"/>
      <c r="C184" s="42"/>
      <c r="D184" s="199" t="s">
        <v>171</v>
      </c>
      <c r="E184" s="42"/>
      <c r="F184" s="202" t="s">
        <v>486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171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269</v>
      </c>
      <c r="F185" s="111" t="s">
        <v>491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270</v>
      </c>
    </row>
    <row r="186" spans="1:47" s="2" customFormat="1" ht="58.5">
      <c r="A186" s="20"/>
      <c r="B186" s="150"/>
      <c r="C186" s="42"/>
      <c r="D186" s="199" t="s">
        <v>169</v>
      </c>
      <c r="E186" s="42"/>
      <c r="F186" s="200" t="s">
        <v>492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65" s="2" customFormat="1" ht="16.5" customHeight="1">
      <c r="A187" s="20"/>
      <c r="B187" s="197"/>
      <c r="C187" s="109" t="s">
        <v>274</v>
      </c>
      <c r="D187" s="109" t="s">
        <v>163</v>
      </c>
      <c r="E187" s="110" t="s">
        <v>271</v>
      </c>
      <c r="F187" s="111" t="s">
        <v>272</v>
      </c>
      <c r="G187" s="112" t="s">
        <v>166</v>
      </c>
      <c r="H187" s="113">
        <v>1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273</v>
      </c>
    </row>
    <row r="188" spans="1:47" s="2" customFormat="1" ht="12">
      <c r="A188" s="20"/>
      <c r="B188" s="150"/>
      <c r="C188" s="42"/>
      <c r="D188" s="199" t="s">
        <v>169</v>
      </c>
      <c r="E188" s="42"/>
      <c r="F188" s="200" t="s">
        <v>272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21.75" customHeight="1">
      <c r="A189" s="20"/>
      <c r="B189" s="197"/>
      <c r="C189" s="109" t="s">
        <v>279</v>
      </c>
      <c r="D189" s="109" t="s">
        <v>163</v>
      </c>
      <c r="E189" s="110" t="s">
        <v>275</v>
      </c>
      <c r="F189" s="111" t="s">
        <v>276</v>
      </c>
      <c r="G189" s="112" t="s">
        <v>277</v>
      </c>
      <c r="H189" s="113">
        <v>305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278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276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16.5" customHeight="1">
      <c r="A191" s="20"/>
      <c r="B191" s="197"/>
      <c r="C191" s="109" t="s">
        <v>283</v>
      </c>
      <c r="D191" s="109" t="s">
        <v>163</v>
      </c>
      <c r="E191" s="110" t="s">
        <v>280</v>
      </c>
      <c r="F191" s="111" t="s">
        <v>281</v>
      </c>
      <c r="G191" s="112" t="s">
        <v>277</v>
      </c>
      <c r="H191" s="113">
        <v>100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282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281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24.2" customHeight="1">
      <c r="A193" s="20"/>
      <c r="B193" s="197"/>
      <c r="C193" s="109" t="s">
        <v>254</v>
      </c>
      <c r="D193" s="109" t="s">
        <v>163</v>
      </c>
      <c r="E193" s="110" t="s">
        <v>284</v>
      </c>
      <c r="F193" s="111" t="s">
        <v>285</v>
      </c>
      <c r="G193" s="112" t="s">
        <v>286</v>
      </c>
      <c r="H193" s="113">
        <v>1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287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285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24.2" customHeight="1">
      <c r="A195" s="20"/>
      <c r="B195" s="197"/>
      <c r="C195" s="109" t="s">
        <v>291</v>
      </c>
      <c r="D195" s="109" t="s">
        <v>163</v>
      </c>
      <c r="E195" s="110" t="s">
        <v>288</v>
      </c>
      <c r="F195" s="111" t="s">
        <v>289</v>
      </c>
      <c r="G195" s="112" t="s">
        <v>166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290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289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16.5" customHeight="1">
      <c r="A197" s="20"/>
      <c r="B197" s="197"/>
      <c r="C197" s="109" t="s">
        <v>259</v>
      </c>
      <c r="D197" s="109" t="s">
        <v>163</v>
      </c>
      <c r="E197" s="110" t="s">
        <v>292</v>
      </c>
      <c r="F197" s="111" t="s">
        <v>293</v>
      </c>
      <c r="G197" s="112" t="s">
        <v>166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294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293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16.5" customHeight="1">
      <c r="A199" s="20"/>
      <c r="B199" s="197"/>
      <c r="C199" s="109" t="s">
        <v>299</v>
      </c>
      <c r="D199" s="109" t="s">
        <v>163</v>
      </c>
      <c r="E199" s="110" t="s">
        <v>295</v>
      </c>
      <c r="F199" s="111" t="s">
        <v>296</v>
      </c>
      <c r="G199" s="112" t="s">
        <v>297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298</v>
      </c>
    </row>
    <row r="200" spans="1:47" s="2" customFormat="1" ht="12">
      <c r="A200" s="20"/>
      <c r="B200" s="150"/>
      <c r="C200" s="42"/>
      <c r="D200" s="199" t="s">
        <v>169</v>
      </c>
      <c r="E200" s="42"/>
      <c r="F200" s="200" t="s">
        <v>296</v>
      </c>
      <c r="G200" s="42"/>
      <c r="H200" s="42"/>
      <c r="I200" s="201"/>
      <c r="J200" s="201"/>
      <c r="K200" s="151"/>
      <c r="L200" s="20"/>
      <c r="M200" s="21"/>
      <c r="N200" s="124"/>
      <c r="O200" s="125"/>
      <c r="P200" s="42"/>
      <c r="Q200" s="42"/>
      <c r="R200" s="42"/>
      <c r="S200" s="42"/>
      <c r="T200" s="42"/>
      <c r="U200" s="42"/>
      <c r="V200" s="42"/>
      <c r="W200" s="42"/>
      <c r="X200" s="43"/>
      <c r="Y200" s="20"/>
      <c r="Z200" s="20"/>
      <c r="AA200" s="20"/>
      <c r="AB200" s="20"/>
      <c r="AC200" s="20"/>
      <c r="AD200" s="20"/>
      <c r="AE200" s="20"/>
      <c r="AT200" s="14" t="s">
        <v>169</v>
      </c>
      <c r="AU200" s="14" t="s">
        <v>84</v>
      </c>
    </row>
    <row r="201" spans="1:65" s="2" customFormat="1" ht="24.2" customHeight="1">
      <c r="A201" s="20"/>
      <c r="B201" s="197"/>
      <c r="C201" s="109" t="s">
        <v>263</v>
      </c>
      <c r="D201" s="109" t="s">
        <v>163</v>
      </c>
      <c r="E201" s="110" t="s">
        <v>300</v>
      </c>
      <c r="F201" s="111" t="s">
        <v>493</v>
      </c>
      <c r="G201" s="112" t="s">
        <v>166</v>
      </c>
      <c r="H201" s="113">
        <v>1</v>
      </c>
      <c r="I201" s="114"/>
      <c r="J201" s="115"/>
      <c r="K201" s="198">
        <f>ROUND(P201*H201,2)</f>
        <v>0</v>
      </c>
      <c r="L201" s="180"/>
      <c r="M201" s="116"/>
      <c r="N201" s="117" t="s">
        <v>1</v>
      </c>
      <c r="O201" s="118" t="s">
        <v>37</v>
      </c>
      <c r="P201" s="119">
        <f>I201+J201</f>
        <v>0</v>
      </c>
      <c r="Q201" s="119">
        <f>ROUND(I201*H201,2)</f>
        <v>0</v>
      </c>
      <c r="R201" s="119">
        <f>ROUND(J201*H201,2)</f>
        <v>0</v>
      </c>
      <c r="S201" s="42"/>
      <c r="T201" s="120">
        <f>S201*H201</f>
        <v>0</v>
      </c>
      <c r="U201" s="120">
        <v>0</v>
      </c>
      <c r="V201" s="120">
        <f>U201*H201</f>
        <v>0</v>
      </c>
      <c r="W201" s="120">
        <v>0</v>
      </c>
      <c r="X201" s="121">
        <f>W201*H201</f>
        <v>0</v>
      </c>
      <c r="Y201" s="20"/>
      <c r="Z201" s="20"/>
      <c r="AA201" s="20"/>
      <c r="AB201" s="20"/>
      <c r="AC201" s="20"/>
      <c r="AD201" s="20"/>
      <c r="AE201" s="20"/>
      <c r="AR201" s="122" t="s">
        <v>167</v>
      </c>
      <c r="AT201" s="122" t="s">
        <v>163</v>
      </c>
      <c r="AU201" s="122" t="s">
        <v>84</v>
      </c>
      <c r="AY201" s="14" t="s">
        <v>160</v>
      </c>
      <c r="BE201" s="123">
        <f>IF(O201="základní",K201,0)</f>
        <v>0</v>
      </c>
      <c r="BF201" s="123">
        <f>IF(O201="snížená",K201,0)</f>
        <v>0</v>
      </c>
      <c r="BG201" s="123">
        <f>IF(O201="zákl. přenesená",K201,0)</f>
        <v>0</v>
      </c>
      <c r="BH201" s="123">
        <f>IF(O201="sníž. přenesená",K201,0)</f>
        <v>0</v>
      </c>
      <c r="BI201" s="123">
        <f>IF(O201="nulová",K201,0)</f>
        <v>0</v>
      </c>
      <c r="BJ201" s="14" t="s">
        <v>82</v>
      </c>
      <c r="BK201" s="123">
        <f>ROUND(P201*H201,2)</f>
        <v>0</v>
      </c>
      <c r="BL201" s="14" t="s">
        <v>168</v>
      </c>
      <c r="BM201" s="122" t="s">
        <v>302</v>
      </c>
    </row>
    <row r="202" spans="1:65" s="2" customFormat="1" ht="24.2" customHeight="1">
      <c r="A202" s="20"/>
      <c r="B202" s="197"/>
      <c r="C202" s="109" t="s">
        <v>306</v>
      </c>
      <c r="D202" s="109" t="s">
        <v>163</v>
      </c>
      <c r="E202" s="110" t="s">
        <v>303</v>
      </c>
      <c r="F202" s="111" t="s">
        <v>304</v>
      </c>
      <c r="G202" s="112" t="s">
        <v>166</v>
      </c>
      <c r="H202" s="113">
        <v>1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305</v>
      </c>
    </row>
    <row r="203" spans="1:47" s="2" customFormat="1" ht="12">
      <c r="A203" s="20"/>
      <c r="B203" s="150"/>
      <c r="C203" s="42"/>
      <c r="D203" s="199" t="s">
        <v>169</v>
      </c>
      <c r="E203" s="42"/>
      <c r="F203" s="200" t="s">
        <v>304</v>
      </c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169</v>
      </c>
      <c r="AU203" s="14" t="s">
        <v>84</v>
      </c>
    </row>
    <row r="204" spans="1:65" s="2" customFormat="1" ht="72">
      <c r="A204" s="20"/>
      <c r="B204" s="197"/>
      <c r="C204" s="109" t="s">
        <v>267</v>
      </c>
      <c r="D204" s="109" t="s">
        <v>163</v>
      </c>
      <c r="E204" s="110" t="s">
        <v>307</v>
      </c>
      <c r="F204" s="111" t="s">
        <v>488</v>
      </c>
      <c r="G204" s="112" t="s">
        <v>166</v>
      </c>
      <c r="H204" s="113">
        <v>1</v>
      </c>
      <c r="I204" s="114"/>
      <c r="J204" s="115"/>
      <c r="K204" s="198">
        <f>ROUND(P204*H204,2)</f>
        <v>0</v>
      </c>
      <c r="L204" s="180"/>
      <c r="M204" s="116"/>
      <c r="N204" s="117" t="s">
        <v>1</v>
      </c>
      <c r="O204" s="118" t="s">
        <v>37</v>
      </c>
      <c r="P204" s="119">
        <f>I204+J204</f>
        <v>0</v>
      </c>
      <c r="Q204" s="119">
        <f>ROUND(I204*H204,2)</f>
        <v>0</v>
      </c>
      <c r="R204" s="119">
        <f>ROUND(J204*H204,2)</f>
        <v>0</v>
      </c>
      <c r="S204" s="42"/>
      <c r="T204" s="120">
        <f>S204*H204</f>
        <v>0</v>
      </c>
      <c r="U204" s="120">
        <v>0</v>
      </c>
      <c r="V204" s="120">
        <f>U204*H204</f>
        <v>0</v>
      </c>
      <c r="W204" s="120">
        <v>0</v>
      </c>
      <c r="X204" s="121">
        <f>W204*H204</f>
        <v>0</v>
      </c>
      <c r="Y204" s="20"/>
      <c r="Z204" s="20"/>
      <c r="AA204" s="20"/>
      <c r="AB204" s="20"/>
      <c r="AC204" s="20"/>
      <c r="AD204" s="20"/>
      <c r="AE204" s="20"/>
      <c r="AR204" s="122" t="s">
        <v>167</v>
      </c>
      <c r="AT204" s="122" t="s">
        <v>163</v>
      </c>
      <c r="AU204" s="122" t="s">
        <v>84</v>
      </c>
      <c r="AY204" s="14" t="s">
        <v>160</v>
      </c>
      <c r="BE204" s="123">
        <f>IF(O204="základní",K204,0)</f>
        <v>0</v>
      </c>
      <c r="BF204" s="123">
        <f>IF(O204="snížená",K204,0)</f>
        <v>0</v>
      </c>
      <c r="BG204" s="123">
        <f>IF(O204="zákl. přenesená",K204,0)</f>
        <v>0</v>
      </c>
      <c r="BH204" s="123">
        <f>IF(O204="sníž. přenesená",K204,0)</f>
        <v>0</v>
      </c>
      <c r="BI204" s="123">
        <f>IF(O204="nulová",K204,0)</f>
        <v>0</v>
      </c>
      <c r="BJ204" s="14" t="s">
        <v>82</v>
      </c>
      <c r="BK204" s="123">
        <f>ROUND(P204*H204,2)</f>
        <v>0</v>
      </c>
      <c r="BL204" s="14" t="s">
        <v>168</v>
      </c>
      <c r="BM204" s="122" t="s">
        <v>308</v>
      </c>
    </row>
    <row r="205" spans="1:47" s="2" customFormat="1" ht="12">
      <c r="A205" s="20"/>
      <c r="B205" s="150"/>
      <c r="C205" s="42"/>
      <c r="D205" s="199" t="s">
        <v>169</v>
      </c>
      <c r="E205" s="42"/>
      <c r="F205" s="200"/>
      <c r="G205" s="42"/>
      <c r="H205" s="42"/>
      <c r="I205" s="201"/>
      <c r="J205" s="201"/>
      <c r="K205" s="151"/>
      <c r="L205" s="20"/>
      <c r="M205" s="21"/>
      <c r="N205" s="124"/>
      <c r="O205" s="125"/>
      <c r="P205" s="42"/>
      <c r="Q205" s="42"/>
      <c r="R205" s="42"/>
      <c r="S205" s="42"/>
      <c r="T205" s="42"/>
      <c r="U205" s="42"/>
      <c r="V205" s="42"/>
      <c r="W205" s="42"/>
      <c r="X205" s="43"/>
      <c r="Y205" s="20"/>
      <c r="Z205" s="20"/>
      <c r="AA205" s="20"/>
      <c r="AB205" s="20"/>
      <c r="AC205" s="20"/>
      <c r="AD205" s="20"/>
      <c r="AE205" s="20"/>
      <c r="AT205" s="14" t="s">
        <v>169</v>
      </c>
      <c r="AU205" s="14" t="s">
        <v>84</v>
      </c>
    </row>
    <row r="206" spans="2:63" s="12" customFormat="1" ht="22.9" customHeight="1">
      <c r="B206" s="190"/>
      <c r="C206" s="103"/>
      <c r="D206" s="191" t="s">
        <v>73</v>
      </c>
      <c r="E206" s="195" t="s">
        <v>309</v>
      </c>
      <c r="F206" s="195" t="s">
        <v>309</v>
      </c>
      <c r="G206" s="103"/>
      <c r="H206" s="103"/>
      <c r="I206" s="193"/>
      <c r="J206" s="193"/>
      <c r="K206" s="196">
        <f>BK206</f>
        <v>0</v>
      </c>
      <c r="M206" s="100"/>
      <c r="N206" s="102"/>
      <c r="O206" s="103"/>
      <c r="P206" s="103"/>
      <c r="Q206" s="104">
        <f>SUM(Q207:Q216)</f>
        <v>0</v>
      </c>
      <c r="R206" s="104">
        <f>SUM(R207:R216)</f>
        <v>0</v>
      </c>
      <c r="S206" s="103"/>
      <c r="T206" s="105">
        <f>SUM(T207:T216)</f>
        <v>0</v>
      </c>
      <c r="U206" s="103"/>
      <c r="V206" s="105">
        <f>SUM(V207:V216)</f>
        <v>0</v>
      </c>
      <c r="W206" s="103"/>
      <c r="X206" s="106">
        <f>SUM(X207:X216)</f>
        <v>0</v>
      </c>
      <c r="AR206" s="101" t="s">
        <v>82</v>
      </c>
      <c r="AT206" s="107" t="s">
        <v>73</v>
      </c>
      <c r="AU206" s="107" t="s">
        <v>82</v>
      </c>
      <c r="AY206" s="101" t="s">
        <v>160</v>
      </c>
      <c r="BK206" s="108">
        <f>SUM(BK207:BK216)</f>
        <v>0</v>
      </c>
    </row>
    <row r="207" spans="1:65" s="2" customFormat="1" ht="24.2" customHeight="1">
      <c r="A207" s="20"/>
      <c r="B207" s="197"/>
      <c r="C207" s="126" t="s">
        <v>314</v>
      </c>
      <c r="D207" s="126" t="s">
        <v>182</v>
      </c>
      <c r="E207" s="127" t="s">
        <v>310</v>
      </c>
      <c r="F207" s="128" t="s">
        <v>311</v>
      </c>
      <c r="G207" s="129" t="s">
        <v>312</v>
      </c>
      <c r="H207" s="130">
        <v>1</v>
      </c>
      <c r="I207" s="131"/>
      <c r="J207" s="131"/>
      <c r="K207" s="203">
        <f>ROUND(P207*H207,2)</f>
        <v>0</v>
      </c>
      <c r="L207" s="181"/>
      <c r="M207" s="21"/>
      <c r="N207" s="132" t="s">
        <v>1</v>
      </c>
      <c r="O207" s="118" t="s">
        <v>37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2"/>
      <c r="T207" s="120">
        <f>S207*H207</f>
        <v>0</v>
      </c>
      <c r="U207" s="120">
        <v>0</v>
      </c>
      <c r="V207" s="120">
        <f>U207*H207</f>
        <v>0</v>
      </c>
      <c r="W207" s="120">
        <v>0</v>
      </c>
      <c r="X207" s="121">
        <f>W207*H207</f>
        <v>0</v>
      </c>
      <c r="Y207" s="20"/>
      <c r="Z207" s="20"/>
      <c r="AA207" s="20"/>
      <c r="AB207" s="20"/>
      <c r="AC207" s="20"/>
      <c r="AD207" s="20"/>
      <c r="AE207" s="20"/>
      <c r="AR207" s="122" t="s">
        <v>168</v>
      </c>
      <c r="AT207" s="122" t="s">
        <v>182</v>
      </c>
      <c r="AU207" s="122" t="s">
        <v>84</v>
      </c>
      <c r="AY207" s="14" t="s">
        <v>160</v>
      </c>
      <c r="BE207" s="123">
        <f>IF(O207="základní",K207,0)</f>
        <v>0</v>
      </c>
      <c r="BF207" s="123">
        <f>IF(O207="snížená",K207,0)</f>
        <v>0</v>
      </c>
      <c r="BG207" s="123">
        <f>IF(O207="zákl. přenesená",K207,0)</f>
        <v>0</v>
      </c>
      <c r="BH207" s="123">
        <f>IF(O207="sníž. přenesená",K207,0)</f>
        <v>0</v>
      </c>
      <c r="BI207" s="123">
        <f>IF(O207="nulová",K207,0)</f>
        <v>0</v>
      </c>
      <c r="BJ207" s="14" t="s">
        <v>82</v>
      </c>
      <c r="BK207" s="123">
        <f>ROUND(P207*H207,2)</f>
        <v>0</v>
      </c>
      <c r="BL207" s="14" t="s">
        <v>168</v>
      </c>
      <c r="BM207" s="122" t="s">
        <v>313</v>
      </c>
    </row>
    <row r="208" spans="1:47" s="2" customFormat="1" ht="12">
      <c r="A208" s="20"/>
      <c r="B208" s="150"/>
      <c r="C208" s="42"/>
      <c r="D208" s="199" t="s">
        <v>169</v>
      </c>
      <c r="E208" s="42"/>
      <c r="F208" s="200" t="s">
        <v>311</v>
      </c>
      <c r="G208" s="42"/>
      <c r="H208" s="42"/>
      <c r="I208" s="201"/>
      <c r="J208" s="201"/>
      <c r="K208" s="151"/>
      <c r="L208" s="20"/>
      <c r="M208" s="21"/>
      <c r="N208" s="124"/>
      <c r="O208" s="125"/>
      <c r="P208" s="42"/>
      <c r="Q208" s="42"/>
      <c r="R208" s="42"/>
      <c r="S208" s="42"/>
      <c r="T208" s="42"/>
      <c r="U208" s="42"/>
      <c r="V208" s="42"/>
      <c r="W208" s="42"/>
      <c r="X208" s="43"/>
      <c r="Y208" s="20"/>
      <c r="Z208" s="20"/>
      <c r="AA208" s="20"/>
      <c r="AB208" s="20"/>
      <c r="AC208" s="20"/>
      <c r="AD208" s="20"/>
      <c r="AE208" s="20"/>
      <c r="AT208" s="14" t="s">
        <v>169</v>
      </c>
      <c r="AU208" s="14" t="s">
        <v>84</v>
      </c>
    </row>
    <row r="209" spans="1:65" s="2" customFormat="1" ht="44.25" customHeight="1">
      <c r="A209" s="20"/>
      <c r="B209" s="197"/>
      <c r="C209" s="126" t="s">
        <v>319</v>
      </c>
      <c r="D209" s="126" t="s">
        <v>182</v>
      </c>
      <c r="E209" s="127" t="s">
        <v>315</v>
      </c>
      <c r="F209" s="128" t="s">
        <v>316</v>
      </c>
      <c r="G209" s="129" t="s">
        <v>166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317</v>
      </c>
    </row>
    <row r="210" spans="1:47" s="2" customFormat="1" ht="19.5">
      <c r="A210" s="20"/>
      <c r="B210" s="150"/>
      <c r="C210" s="42"/>
      <c r="D210" s="199" t="s">
        <v>169</v>
      </c>
      <c r="E210" s="42"/>
      <c r="F210" s="200" t="s">
        <v>318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24.2" customHeight="1">
      <c r="A211" s="20"/>
      <c r="B211" s="197"/>
      <c r="C211" s="126" t="s">
        <v>323</v>
      </c>
      <c r="D211" s="126" t="s">
        <v>182</v>
      </c>
      <c r="E211" s="127" t="s">
        <v>320</v>
      </c>
      <c r="F211" s="128" t="s">
        <v>321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322</v>
      </c>
    </row>
    <row r="212" spans="1:47" s="2" customFormat="1" ht="12">
      <c r="A212" s="20"/>
      <c r="B212" s="150"/>
      <c r="C212" s="42"/>
      <c r="D212" s="199" t="s">
        <v>169</v>
      </c>
      <c r="E212" s="42"/>
      <c r="F212" s="200" t="s">
        <v>321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24.2" customHeight="1">
      <c r="A213" s="20"/>
      <c r="B213" s="197"/>
      <c r="C213" s="126" t="s">
        <v>327</v>
      </c>
      <c r="D213" s="126" t="s">
        <v>182</v>
      </c>
      <c r="E213" s="127" t="s">
        <v>324</v>
      </c>
      <c r="F213" s="128" t="s">
        <v>325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326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325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1:65" s="2" customFormat="1" ht="16.5" customHeight="1">
      <c r="A215" s="20"/>
      <c r="B215" s="197"/>
      <c r="C215" s="126" t="s">
        <v>333</v>
      </c>
      <c r="D215" s="126" t="s">
        <v>182</v>
      </c>
      <c r="E215" s="127" t="s">
        <v>328</v>
      </c>
      <c r="F215" s="128" t="s">
        <v>329</v>
      </c>
      <c r="G215" s="129" t="s">
        <v>166</v>
      </c>
      <c r="H215" s="130">
        <v>1</v>
      </c>
      <c r="I215" s="131"/>
      <c r="J215" s="131"/>
      <c r="K215" s="203">
        <f>ROUND(P215*H215,2)</f>
        <v>0</v>
      </c>
      <c r="L215" s="181"/>
      <c r="M215" s="21"/>
      <c r="N215" s="132" t="s">
        <v>1</v>
      </c>
      <c r="O215" s="118" t="s">
        <v>37</v>
      </c>
      <c r="P215" s="119">
        <f>I215+J215</f>
        <v>0</v>
      </c>
      <c r="Q215" s="119">
        <f>ROUND(I215*H215,2)</f>
        <v>0</v>
      </c>
      <c r="R215" s="119">
        <f>ROUND(J215*H215,2)</f>
        <v>0</v>
      </c>
      <c r="S215" s="42"/>
      <c r="T215" s="120">
        <f>S215*H215</f>
        <v>0</v>
      </c>
      <c r="U215" s="120">
        <v>0</v>
      </c>
      <c r="V215" s="120">
        <f>U215*H215</f>
        <v>0</v>
      </c>
      <c r="W215" s="120">
        <v>0</v>
      </c>
      <c r="X215" s="121">
        <f>W215*H215</f>
        <v>0</v>
      </c>
      <c r="Y215" s="20"/>
      <c r="Z215" s="20"/>
      <c r="AA215" s="20"/>
      <c r="AB215" s="20"/>
      <c r="AC215" s="20"/>
      <c r="AD215" s="20"/>
      <c r="AE215" s="20"/>
      <c r="AR215" s="122" t="s">
        <v>168</v>
      </c>
      <c r="AT215" s="122" t="s">
        <v>182</v>
      </c>
      <c r="AU215" s="122" t="s">
        <v>84</v>
      </c>
      <c r="AY215" s="14" t="s">
        <v>160</v>
      </c>
      <c r="BE215" s="123">
        <f>IF(O215="základní",K215,0)</f>
        <v>0</v>
      </c>
      <c r="BF215" s="123">
        <f>IF(O215="snížená",K215,0)</f>
        <v>0</v>
      </c>
      <c r="BG215" s="123">
        <f>IF(O215="zákl. přenesená",K215,0)</f>
        <v>0</v>
      </c>
      <c r="BH215" s="123">
        <f>IF(O215="sníž. přenesená",K215,0)</f>
        <v>0</v>
      </c>
      <c r="BI215" s="123">
        <f>IF(O215="nulová",K215,0)</f>
        <v>0</v>
      </c>
      <c r="BJ215" s="14" t="s">
        <v>82</v>
      </c>
      <c r="BK215" s="123">
        <f>ROUND(P215*H215,2)</f>
        <v>0</v>
      </c>
      <c r="BL215" s="14" t="s">
        <v>168</v>
      </c>
      <c r="BM215" s="122" t="s">
        <v>330</v>
      </c>
    </row>
    <row r="216" spans="1:47" s="2" customFormat="1" ht="12">
      <c r="A216" s="20"/>
      <c r="B216" s="150"/>
      <c r="C216" s="42"/>
      <c r="D216" s="199" t="s">
        <v>169</v>
      </c>
      <c r="E216" s="42"/>
      <c r="F216" s="200" t="s">
        <v>329</v>
      </c>
      <c r="G216" s="42"/>
      <c r="H216" s="42"/>
      <c r="I216" s="201"/>
      <c r="J216" s="201"/>
      <c r="K216" s="151"/>
      <c r="L216" s="20"/>
      <c r="M216" s="21"/>
      <c r="N216" s="124"/>
      <c r="O216" s="125"/>
      <c r="P216" s="42"/>
      <c r="Q216" s="42"/>
      <c r="R216" s="42"/>
      <c r="S216" s="42"/>
      <c r="T216" s="42"/>
      <c r="U216" s="42"/>
      <c r="V216" s="42"/>
      <c r="W216" s="42"/>
      <c r="X216" s="43"/>
      <c r="Y216" s="20"/>
      <c r="Z216" s="20"/>
      <c r="AA216" s="20"/>
      <c r="AB216" s="20"/>
      <c r="AC216" s="20"/>
      <c r="AD216" s="20"/>
      <c r="AE216" s="20"/>
      <c r="AT216" s="14" t="s">
        <v>169</v>
      </c>
      <c r="AU216" s="14" t="s">
        <v>84</v>
      </c>
    </row>
    <row r="217" spans="2:63" s="12" customFormat="1" ht="22.9" customHeight="1">
      <c r="B217" s="190"/>
      <c r="C217" s="103"/>
      <c r="D217" s="191" t="s">
        <v>73</v>
      </c>
      <c r="E217" s="195" t="s">
        <v>331</v>
      </c>
      <c r="F217" s="195" t="s">
        <v>332</v>
      </c>
      <c r="G217" s="103"/>
      <c r="H217" s="103"/>
      <c r="I217" s="193"/>
      <c r="J217" s="193"/>
      <c r="K217" s="196">
        <f>BK217</f>
        <v>0</v>
      </c>
      <c r="M217" s="100"/>
      <c r="N217" s="102"/>
      <c r="O217" s="103"/>
      <c r="P217" s="103"/>
      <c r="Q217" s="104">
        <f>SUM(Q218:Q233)</f>
        <v>0</v>
      </c>
      <c r="R217" s="104">
        <f>SUM(R218:R233)</f>
        <v>0</v>
      </c>
      <c r="S217" s="103"/>
      <c r="T217" s="105">
        <f>SUM(T218:T233)</f>
        <v>0</v>
      </c>
      <c r="U217" s="103"/>
      <c r="V217" s="105">
        <f>SUM(V218:V233)</f>
        <v>7E-05</v>
      </c>
      <c r="W217" s="103"/>
      <c r="X217" s="106">
        <f>SUM(X218:X233)</f>
        <v>0</v>
      </c>
      <c r="AR217" s="101" t="s">
        <v>82</v>
      </c>
      <c r="AT217" s="107" t="s">
        <v>73</v>
      </c>
      <c r="AU217" s="107" t="s">
        <v>82</v>
      </c>
      <c r="AY217" s="101" t="s">
        <v>160</v>
      </c>
      <c r="BK217" s="108">
        <f>SUM(BK218:BK233)</f>
        <v>0</v>
      </c>
    </row>
    <row r="218" spans="1:65" s="2" customFormat="1" ht="33" customHeight="1">
      <c r="A218" s="20"/>
      <c r="B218" s="197"/>
      <c r="C218" s="126" t="s">
        <v>339</v>
      </c>
      <c r="D218" s="126" t="s">
        <v>182</v>
      </c>
      <c r="E218" s="127" t="s">
        <v>424</v>
      </c>
      <c r="F218" s="128" t="s">
        <v>425</v>
      </c>
      <c r="G218" s="129" t="s">
        <v>426</v>
      </c>
      <c r="H218" s="130">
        <v>2.4</v>
      </c>
      <c r="I218" s="131"/>
      <c r="J218" s="131"/>
      <c r="K218" s="203">
        <f>ROUND(P218*H218,2)</f>
        <v>0</v>
      </c>
      <c r="L218" s="181"/>
      <c r="M218" s="21"/>
      <c r="N218" s="132" t="s">
        <v>1</v>
      </c>
      <c r="O218" s="118" t="s">
        <v>37</v>
      </c>
      <c r="P218" s="119">
        <f>I218+J218</f>
        <v>0</v>
      </c>
      <c r="Q218" s="119">
        <f>ROUND(I218*H218,2)</f>
        <v>0</v>
      </c>
      <c r="R218" s="119">
        <f>ROUND(J218*H218,2)</f>
        <v>0</v>
      </c>
      <c r="S218" s="42"/>
      <c r="T218" s="120">
        <f>S218*H218</f>
        <v>0</v>
      </c>
      <c r="U218" s="120">
        <v>0</v>
      </c>
      <c r="V218" s="120">
        <f>U218*H218</f>
        <v>0</v>
      </c>
      <c r="W218" s="120">
        <v>0</v>
      </c>
      <c r="X218" s="121">
        <f>W218*H218</f>
        <v>0</v>
      </c>
      <c r="Y218" s="20"/>
      <c r="Z218" s="20"/>
      <c r="AA218" s="20"/>
      <c r="AB218" s="20"/>
      <c r="AC218" s="20"/>
      <c r="AD218" s="20"/>
      <c r="AE218" s="20"/>
      <c r="AR218" s="122" t="s">
        <v>168</v>
      </c>
      <c r="AT218" s="122" t="s">
        <v>182</v>
      </c>
      <c r="AU218" s="122" t="s">
        <v>84</v>
      </c>
      <c r="AY218" s="14" t="s">
        <v>160</v>
      </c>
      <c r="BE218" s="123">
        <f>IF(O218="základní",K218,0)</f>
        <v>0</v>
      </c>
      <c r="BF218" s="123">
        <f>IF(O218="snížená",K218,0)</f>
        <v>0</v>
      </c>
      <c r="BG218" s="123">
        <f>IF(O218="zákl. přenesená",K218,0)</f>
        <v>0</v>
      </c>
      <c r="BH218" s="123">
        <f>IF(O218="sníž. přenesená",K218,0)</f>
        <v>0</v>
      </c>
      <c r="BI218" s="123">
        <f>IF(O218="nulová",K218,0)</f>
        <v>0</v>
      </c>
      <c r="BJ218" s="14" t="s">
        <v>82</v>
      </c>
      <c r="BK218" s="123">
        <f>ROUND(P218*H218,2)</f>
        <v>0</v>
      </c>
      <c r="BL218" s="14" t="s">
        <v>168</v>
      </c>
      <c r="BM218" s="122" t="s">
        <v>427</v>
      </c>
    </row>
    <row r="219" spans="1:47" s="2" customFormat="1" ht="19.5">
      <c r="A219" s="20"/>
      <c r="B219" s="150"/>
      <c r="C219" s="42"/>
      <c r="D219" s="199" t="s">
        <v>169</v>
      </c>
      <c r="E219" s="42"/>
      <c r="F219" s="200" t="s">
        <v>425</v>
      </c>
      <c r="G219" s="42"/>
      <c r="H219" s="42"/>
      <c r="I219" s="201"/>
      <c r="J219" s="201"/>
      <c r="K219" s="151"/>
      <c r="L219" s="20"/>
      <c r="M219" s="21"/>
      <c r="N219" s="124"/>
      <c r="O219" s="125"/>
      <c r="P219" s="42"/>
      <c r="Q219" s="42"/>
      <c r="R219" s="42"/>
      <c r="S219" s="42"/>
      <c r="T219" s="42"/>
      <c r="U219" s="42"/>
      <c r="V219" s="42"/>
      <c r="W219" s="42"/>
      <c r="X219" s="43"/>
      <c r="Y219" s="20"/>
      <c r="Z219" s="20"/>
      <c r="AA219" s="20"/>
      <c r="AB219" s="20"/>
      <c r="AC219" s="20"/>
      <c r="AD219" s="20"/>
      <c r="AE219" s="20"/>
      <c r="AT219" s="14" t="s">
        <v>169</v>
      </c>
      <c r="AU219" s="14" t="s">
        <v>84</v>
      </c>
    </row>
    <row r="220" spans="1:65" s="2" customFormat="1" ht="33" customHeight="1">
      <c r="A220" s="20"/>
      <c r="B220" s="197"/>
      <c r="C220" s="126" t="s">
        <v>344</v>
      </c>
      <c r="D220" s="126" t="s">
        <v>182</v>
      </c>
      <c r="E220" s="127" t="s">
        <v>428</v>
      </c>
      <c r="F220" s="128" t="s">
        <v>429</v>
      </c>
      <c r="G220" s="129" t="s">
        <v>426</v>
      </c>
      <c r="H220" s="130">
        <v>2.4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430</v>
      </c>
    </row>
    <row r="221" spans="1:47" s="2" customFormat="1" ht="19.5">
      <c r="A221" s="20"/>
      <c r="B221" s="150"/>
      <c r="C221" s="42"/>
      <c r="D221" s="199" t="s">
        <v>169</v>
      </c>
      <c r="E221" s="42"/>
      <c r="F221" s="200" t="s">
        <v>429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24.2" customHeight="1">
      <c r="A222" s="20"/>
      <c r="B222" s="197"/>
      <c r="C222" s="126" t="s">
        <v>347</v>
      </c>
      <c r="D222" s="126" t="s">
        <v>182</v>
      </c>
      <c r="E222" s="127" t="s">
        <v>431</v>
      </c>
      <c r="F222" s="128" t="s">
        <v>432</v>
      </c>
      <c r="G222" s="129" t="s">
        <v>426</v>
      </c>
      <c r="H222" s="130">
        <v>2.4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433</v>
      </c>
    </row>
    <row r="223" spans="1:47" s="2" customFormat="1" ht="12">
      <c r="A223" s="20"/>
      <c r="B223" s="150"/>
      <c r="C223" s="42"/>
      <c r="D223" s="199" t="s">
        <v>169</v>
      </c>
      <c r="E223" s="42"/>
      <c r="F223" s="200" t="s">
        <v>432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66.75" customHeight="1">
      <c r="A224" s="20"/>
      <c r="B224" s="197"/>
      <c r="C224" s="126" t="s">
        <v>350</v>
      </c>
      <c r="D224" s="126" t="s">
        <v>182</v>
      </c>
      <c r="E224" s="127" t="s">
        <v>334</v>
      </c>
      <c r="F224" s="128" t="s">
        <v>335</v>
      </c>
      <c r="G224" s="129" t="s">
        <v>336</v>
      </c>
      <c r="H224" s="130">
        <v>20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0</v>
      </c>
      <c r="V224" s="120">
        <f>U224*H224</f>
        <v>0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337</v>
      </c>
    </row>
    <row r="225" spans="1:47" s="2" customFormat="1" ht="39">
      <c r="A225" s="20"/>
      <c r="B225" s="150"/>
      <c r="C225" s="42"/>
      <c r="D225" s="199" t="s">
        <v>169</v>
      </c>
      <c r="E225" s="42"/>
      <c r="F225" s="200" t="s">
        <v>338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1:65" s="2" customFormat="1" ht="55.5" customHeight="1">
      <c r="A226" s="20"/>
      <c r="B226" s="197"/>
      <c r="C226" s="126" t="s">
        <v>200</v>
      </c>
      <c r="D226" s="126" t="s">
        <v>182</v>
      </c>
      <c r="E226" s="127" t="s">
        <v>340</v>
      </c>
      <c r="F226" s="128" t="s">
        <v>341</v>
      </c>
      <c r="G226" s="129" t="s">
        <v>277</v>
      </c>
      <c r="H226" s="130">
        <v>8.5</v>
      </c>
      <c r="I226" s="131"/>
      <c r="J226" s="131"/>
      <c r="K226" s="203">
        <f>ROUND(P226*H226,2)</f>
        <v>0</v>
      </c>
      <c r="L226" s="181"/>
      <c r="M226" s="21"/>
      <c r="N226" s="132" t="s">
        <v>1</v>
      </c>
      <c r="O226" s="118" t="s">
        <v>37</v>
      </c>
      <c r="P226" s="119">
        <f>I226+J226</f>
        <v>0</v>
      </c>
      <c r="Q226" s="119">
        <f>ROUND(I226*H226,2)</f>
        <v>0</v>
      </c>
      <c r="R226" s="119">
        <f>ROUND(J226*H226,2)</f>
        <v>0</v>
      </c>
      <c r="S226" s="42"/>
      <c r="T226" s="120">
        <f>S226*H226</f>
        <v>0</v>
      </c>
      <c r="U226" s="120">
        <v>0</v>
      </c>
      <c r="V226" s="120">
        <f>U226*H226</f>
        <v>0</v>
      </c>
      <c r="W226" s="120">
        <v>0</v>
      </c>
      <c r="X226" s="121">
        <f>W226*H226</f>
        <v>0</v>
      </c>
      <c r="Y226" s="20"/>
      <c r="Z226" s="20"/>
      <c r="AA226" s="20"/>
      <c r="AB226" s="20"/>
      <c r="AC226" s="20"/>
      <c r="AD226" s="20"/>
      <c r="AE226" s="20"/>
      <c r="AR226" s="122" t="s">
        <v>168</v>
      </c>
      <c r="AT226" s="122" t="s">
        <v>182</v>
      </c>
      <c r="AU226" s="122" t="s">
        <v>84</v>
      </c>
      <c r="AY226" s="14" t="s">
        <v>160</v>
      </c>
      <c r="BE226" s="123">
        <f>IF(O226="základní",K226,0)</f>
        <v>0</v>
      </c>
      <c r="BF226" s="123">
        <f>IF(O226="snížená",K226,0)</f>
        <v>0</v>
      </c>
      <c r="BG226" s="123">
        <f>IF(O226="zákl. přenesená",K226,0)</f>
        <v>0</v>
      </c>
      <c r="BH226" s="123">
        <f>IF(O226="sníž. přenesená",K226,0)</f>
        <v>0</v>
      </c>
      <c r="BI226" s="123">
        <f>IF(O226="nulová",K226,0)</f>
        <v>0</v>
      </c>
      <c r="BJ226" s="14" t="s">
        <v>82</v>
      </c>
      <c r="BK226" s="123">
        <f>ROUND(P226*H226,2)</f>
        <v>0</v>
      </c>
      <c r="BL226" s="14" t="s">
        <v>168</v>
      </c>
      <c r="BM226" s="122" t="s">
        <v>342</v>
      </c>
    </row>
    <row r="227" spans="1:47" s="2" customFormat="1" ht="39">
      <c r="A227" s="20"/>
      <c r="B227" s="150"/>
      <c r="C227" s="42"/>
      <c r="D227" s="199" t="s">
        <v>169</v>
      </c>
      <c r="E227" s="42"/>
      <c r="F227" s="200" t="s">
        <v>343</v>
      </c>
      <c r="G227" s="42"/>
      <c r="H227" s="42"/>
      <c r="I227" s="201"/>
      <c r="J227" s="201"/>
      <c r="K227" s="151"/>
      <c r="L227" s="20"/>
      <c r="M227" s="21"/>
      <c r="N227" s="124"/>
      <c r="O227" s="125"/>
      <c r="P227" s="42"/>
      <c r="Q227" s="42"/>
      <c r="R227" s="42"/>
      <c r="S227" s="42"/>
      <c r="T227" s="42"/>
      <c r="U227" s="42"/>
      <c r="V227" s="42"/>
      <c r="W227" s="42"/>
      <c r="X227" s="43"/>
      <c r="Y227" s="20"/>
      <c r="Z227" s="20"/>
      <c r="AA227" s="20"/>
      <c r="AB227" s="20"/>
      <c r="AC227" s="20"/>
      <c r="AD227" s="20"/>
      <c r="AE227" s="20"/>
      <c r="AT227" s="14" t="s">
        <v>169</v>
      </c>
      <c r="AU227" s="14" t="s">
        <v>84</v>
      </c>
    </row>
    <row r="228" spans="1:65" s="2" customFormat="1" ht="16.5" customHeight="1">
      <c r="A228" s="20"/>
      <c r="B228" s="197"/>
      <c r="C228" s="126" t="s">
        <v>362</v>
      </c>
      <c r="D228" s="126" t="s">
        <v>182</v>
      </c>
      <c r="E228" s="127" t="s">
        <v>269</v>
      </c>
      <c r="F228" s="128" t="s">
        <v>345</v>
      </c>
      <c r="G228" s="129" t="s">
        <v>297</v>
      </c>
      <c r="H228" s="130">
        <v>1</v>
      </c>
      <c r="I228" s="131"/>
      <c r="J228" s="131"/>
      <c r="K228" s="203">
        <f>ROUND(P228*H228,2)</f>
        <v>0</v>
      </c>
      <c r="L228" s="181"/>
      <c r="M228" s="21"/>
      <c r="N228" s="132" t="s">
        <v>1</v>
      </c>
      <c r="O228" s="118" t="s">
        <v>37</v>
      </c>
      <c r="P228" s="119">
        <f>I228+J228</f>
        <v>0</v>
      </c>
      <c r="Q228" s="119">
        <f>ROUND(I228*H228,2)</f>
        <v>0</v>
      </c>
      <c r="R228" s="119">
        <f>ROUND(J228*H228,2)</f>
        <v>0</v>
      </c>
      <c r="S228" s="42"/>
      <c r="T228" s="120">
        <f>S228*H228</f>
        <v>0</v>
      </c>
      <c r="U228" s="120">
        <v>0</v>
      </c>
      <c r="V228" s="120">
        <f>U228*H228</f>
        <v>0</v>
      </c>
      <c r="W228" s="120">
        <v>0</v>
      </c>
      <c r="X228" s="121">
        <f>W228*H228</f>
        <v>0</v>
      </c>
      <c r="Y228" s="20"/>
      <c r="Z228" s="20"/>
      <c r="AA228" s="20"/>
      <c r="AB228" s="20"/>
      <c r="AC228" s="20"/>
      <c r="AD228" s="20"/>
      <c r="AE228" s="20"/>
      <c r="AR228" s="122" t="s">
        <v>168</v>
      </c>
      <c r="AT228" s="122" t="s">
        <v>182</v>
      </c>
      <c r="AU228" s="122" t="s">
        <v>84</v>
      </c>
      <c r="AY228" s="14" t="s">
        <v>160</v>
      </c>
      <c r="BE228" s="123">
        <f>IF(O228="základní",K228,0)</f>
        <v>0</v>
      </c>
      <c r="BF228" s="123">
        <f>IF(O228="snížená",K228,0)</f>
        <v>0</v>
      </c>
      <c r="BG228" s="123">
        <f>IF(O228="zákl. přenesená",K228,0)</f>
        <v>0</v>
      </c>
      <c r="BH228" s="123">
        <f>IF(O228="sníž. přenesená",K228,0)</f>
        <v>0</v>
      </c>
      <c r="BI228" s="123">
        <f>IF(O228="nulová",K228,0)</f>
        <v>0</v>
      </c>
      <c r="BJ228" s="14" t="s">
        <v>82</v>
      </c>
      <c r="BK228" s="123">
        <f>ROUND(P228*H228,2)</f>
        <v>0</v>
      </c>
      <c r="BL228" s="14" t="s">
        <v>168</v>
      </c>
      <c r="BM228" s="122" t="s">
        <v>346</v>
      </c>
    </row>
    <row r="229" spans="1:47" s="2" customFormat="1" ht="12">
      <c r="A229" s="20"/>
      <c r="B229" s="150"/>
      <c r="C229" s="42"/>
      <c r="D229" s="199" t="s">
        <v>169</v>
      </c>
      <c r="E229" s="42"/>
      <c r="F229" s="200" t="s">
        <v>345</v>
      </c>
      <c r="G229" s="42"/>
      <c r="H229" s="42"/>
      <c r="I229" s="201"/>
      <c r="J229" s="201"/>
      <c r="K229" s="151"/>
      <c r="L229" s="20"/>
      <c r="M229" s="21"/>
      <c r="N229" s="124"/>
      <c r="O229" s="125"/>
      <c r="P229" s="42"/>
      <c r="Q229" s="42"/>
      <c r="R229" s="42"/>
      <c r="S229" s="42"/>
      <c r="T229" s="42"/>
      <c r="U229" s="42"/>
      <c r="V229" s="42"/>
      <c r="W229" s="42"/>
      <c r="X229" s="43"/>
      <c r="Y229" s="20"/>
      <c r="Z229" s="20"/>
      <c r="AA229" s="20"/>
      <c r="AB229" s="20"/>
      <c r="AC229" s="20"/>
      <c r="AD229" s="20"/>
      <c r="AE229" s="20"/>
      <c r="AT229" s="14" t="s">
        <v>169</v>
      </c>
      <c r="AU229" s="14" t="s">
        <v>84</v>
      </c>
    </row>
    <row r="230" spans="1:65" s="2" customFormat="1" ht="24.2" customHeight="1">
      <c r="A230" s="20"/>
      <c r="B230" s="197"/>
      <c r="C230" s="126" t="s">
        <v>203</v>
      </c>
      <c r="D230" s="126" t="s">
        <v>182</v>
      </c>
      <c r="E230" s="127" t="s">
        <v>271</v>
      </c>
      <c r="F230" s="128" t="s">
        <v>348</v>
      </c>
      <c r="G230" s="129" t="s">
        <v>336</v>
      </c>
      <c r="H230" s="130">
        <v>20</v>
      </c>
      <c r="I230" s="131"/>
      <c r="J230" s="131"/>
      <c r="K230" s="203">
        <f>ROUND(P230*H230,2)</f>
        <v>0</v>
      </c>
      <c r="L230" s="181"/>
      <c r="M230" s="21"/>
      <c r="N230" s="132" t="s">
        <v>1</v>
      </c>
      <c r="O230" s="118" t="s">
        <v>37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2"/>
      <c r="T230" s="120">
        <f>S230*H230</f>
        <v>0</v>
      </c>
      <c r="U230" s="120">
        <v>0</v>
      </c>
      <c r="V230" s="120">
        <f>U230*H230</f>
        <v>0</v>
      </c>
      <c r="W230" s="120">
        <v>0</v>
      </c>
      <c r="X230" s="121">
        <f>W230*H230</f>
        <v>0</v>
      </c>
      <c r="Y230" s="20"/>
      <c r="Z230" s="20"/>
      <c r="AA230" s="20"/>
      <c r="AB230" s="20"/>
      <c r="AC230" s="20"/>
      <c r="AD230" s="20"/>
      <c r="AE230" s="20"/>
      <c r="AR230" s="122" t="s">
        <v>168</v>
      </c>
      <c r="AT230" s="122" t="s">
        <v>182</v>
      </c>
      <c r="AU230" s="122" t="s">
        <v>84</v>
      </c>
      <c r="AY230" s="14" t="s">
        <v>160</v>
      </c>
      <c r="BE230" s="123">
        <f>IF(O230="základní",K230,0)</f>
        <v>0</v>
      </c>
      <c r="BF230" s="123">
        <f>IF(O230="snížená",K230,0)</f>
        <v>0</v>
      </c>
      <c r="BG230" s="123">
        <f>IF(O230="zákl. přenesená",K230,0)</f>
        <v>0</v>
      </c>
      <c r="BH230" s="123">
        <f>IF(O230="sníž. přenesená",K230,0)</f>
        <v>0</v>
      </c>
      <c r="BI230" s="123">
        <f>IF(O230="nulová",K230,0)</f>
        <v>0</v>
      </c>
      <c r="BJ230" s="14" t="s">
        <v>82</v>
      </c>
      <c r="BK230" s="123">
        <f>ROUND(P230*H230,2)</f>
        <v>0</v>
      </c>
      <c r="BL230" s="14" t="s">
        <v>168</v>
      </c>
      <c r="BM230" s="122" t="s">
        <v>349</v>
      </c>
    </row>
    <row r="231" spans="1:47" s="2" customFormat="1" ht="19.5">
      <c r="A231" s="20"/>
      <c r="B231" s="150"/>
      <c r="C231" s="42"/>
      <c r="D231" s="199" t="s">
        <v>169</v>
      </c>
      <c r="E231" s="42"/>
      <c r="F231" s="200" t="s">
        <v>348</v>
      </c>
      <c r="G231" s="42"/>
      <c r="H231" s="42"/>
      <c r="I231" s="201"/>
      <c r="J231" s="201"/>
      <c r="K231" s="151"/>
      <c r="L231" s="20"/>
      <c r="M231" s="21"/>
      <c r="N231" s="124"/>
      <c r="O231" s="125"/>
      <c r="P231" s="42"/>
      <c r="Q231" s="42"/>
      <c r="R231" s="42"/>
      <c r="S231" s="42"/>
      <c r="T231" s="42"/>
      <c r="U231" s="42"/>
      <c r="V231" s="42"/>
      <c r="W231" s="42"/>
      <c r="X231" s="43"/>
      <c r="Y231" s="20"/>
      <c r="Z231" s="20"/>
      <c r="AA231" s="20"/>
      <c r="AB231" s="20"/>
      <c r="AC231" s="20"/>
      <c r="AD231" s="20"/>
      <c r="AE231" s="20"/>
      <c r="AT231" s="14" t="s">
        <v>169</v>
      </c>
      <c r="AU231" s="14" t="s">
        <v>84</v>
      </c>
    </row>
    <row r="232" spans="1:65" s="2" customFormat="1" ht="37.9" customHeight="1">
      <c r="A232" s="20"/>
      <c r="B232" s="197"/>
      <c r="C232" s="126" t="s">
        <v>371</v>
      </c>
      <c r="D232" s="126" t="s">
        <v>182</v>
      </c>
      <c r="E232" s="127" t="s">
        <v>351</v>
      </c>
      <c r="F232" s="128" t="s">
        <v>352</v>
      </c>
      <c r="G232" s="129" t="s">
        <v>353</v>
      </c>
      <c r="H232" s="130">
        <v>1</v>
      </c>
      <c r="I232" s="131"/>
      <c r="J232" s="131"/>
      <c r="K232" s="203">
        <f>ROUND(P232*H232,2)</f>
        <v>0</v>
      </c>
      <c r="L232" s="181"/>
      <c r="M232" s="21"/>
      <c r="N232" s="132" t="s">
        <v>1</v>
      </c>
      <c r="O232" s="118" t="s">
        <v>37</v>
      </c>
      <c r="P232" s="119">
        <f>I232+J232</f>
        <v>0</v>
      </c>
      <c r="Q232" s="119">
        <f>ROUND(I232*H232,2)</f>
        <v>0</v>
      </c>
      <c r="R232" s="119">
        <f>ROUND(J232*H232,2)</f>
        <v>0</v>
      </c>
      <c r="S232" s="42"/>
      <c r="T232" s="120">
        <f>S232*H232</f>
        <v>0</v>
      </c>
      <c r="U232" s="120">
        <v>7E-05</v>
      </c>
      <c r="V232" s="120">
        <f>U232*H232</f>
        <v>7E-05</v>
      </c>
      <c r="W232" s="120">
        <v>0</v>
      </c>
      <c r="X232" s="121">
        <f>W232*H232</f>
        <v>0</v>
      </c>
      <c r="Y232" s="20"/>
      <c r="Z232" s="20"/>
      <c r="AA232" s="20"/>
      <c r="AB232" s="20"/>
      <c r="AC232" s="20"/>
      <c r="AD232" s="20"/>
      <c r="AE232" s="20"/>
      <c r="AR232" s="122" t="s">
        <v>168</v>
      </c>
      <c r="AT232" s="122" t="s">
        <v>182</v>
      </c>
      <c r="AU232" s="122" t="s">
        <v>84</v>
      </c>
      <c r="AY232" s="14" t="s">
        <v>160</v>
      </c>
      <c r="BE232" s="123">
        <f>IF(O232="základní",K232,0)</f>
        <v>0</v>
      </c>
      <c r="BF232" s="123">
        <f>IF(O232="snížená",K232,0)</f>
        <v>0</v>
      </c>
      <c r="BG232" s="123">
        <f>IF(O232="zákl. přenesená",K232,0)</f>
        <v>0</v>
      </c>
      <c r="BH232" s="123">
        <f>IF(O232="sníž. přenesená",K232,0)</f>
        <v>0</v>
      </c>
      <c r="BI232" s="123">
        <f>IF(O232="nulová",K232,0)</f>
        <v>0</v>
      </c>
      <c r="BJ232" s="14" t="s">
        <v>82</v>
      </c>
      <c r="BK232" s="123">
        <f>ROUND(P232*H232,2)</f>
        <v>0</v>
      </c>
      <c r="BL232" s="14" t="s">
        <v>168</v>
      </c>
      <c r="BM232" s="122" t="s">
        <v>354</v>
      </c>
    </row>
    <row r="233" spans="1:47" s="2" customFormat="1" ht="19.5">
      <c r="A233" s="20"/>
      <c r="B233" s="150"/>
      <c r="C233" s="42"/>
      <c r="D233" s="199" t="s">
        <v>169</v>
      </c>
      <c r="E233" s="42"/>
      <c r="F233" s="200" t="s">
        <v>355</v>
      </c>
      <c r="G233" s="42"/>
      <c r="H233" s="42"/>
      <c r="I233" s="201"/>
      <c r="J233" s="201"/>
      <c r="K233" s="151"/>
      <c r="L233" s="20"/>
      <c r="M233" s="21"/>
      <c r="N233" s="124"/>
      <c r="O233" s="125"/>
      <c r="P233" s="42"/>
      <c r="Q233" s="42"/>
      <c r="R233" s="42"/>
      <c r="S233" s="42"/>
      <c r="T233" s="42"/>
      <c r="U233" s="42"/>
      <c r="V233" s="42"/>
      <c r="W233" s="42"/>
      <c r="X233" s="43"/>
      <c r="Y233" s="20"/>
      <c r="Z233" s="20"/>
      <c r="AA233" s="20"/>
      <c r="AB233" s="20"/>
      <c r="AC233" s="20"/>
      <c r="AD233" s="20"/>
      <c r="AE233" s="20"/>
      <c r="AT233" s="14" t="s">
        <v>169</v>
      </c>
      <c r="AU233" s="14" t="s">
        <v>84</v>
      </c>
    </row>
    <row r="234" spans="2:63" s="12" customFormat="1" ht="22.9" customHeight="1">
      <c r="B234" s="190"/>
      <c r="C234" s="103"/>
      <c r="D234" s="191" t="s">
        <v>73</v>
      </c>
      <c r="E234" s="195" t="s">
        <v>356</v>
      </c>
      <c r="F234" s="195" t="s">
        <v>357</v>
      </c>
      <c r="G234" s="103"/>
      <c r="H234" s="103"/>
      <c r="I234" s="193"/>
      <c r="J234" s="193"/>
      <c r="K234" s="196">
        <f>BK234</f>
        <v>0</v>
      </c>
      <c r="M234" s="100"/>
      <c r="N234" s="102"/>
      <c r="O234" s="103"/>
      <c r="P234" s="103"/>
      <c r="Q234" s="104">
        <f>SUM(Q235:Q242)</f>
        <v>0</v>
      </c>
      <c r="R234" s="104">
        <f>SUM(R235:R242)</f>
        <v>0</v>
      </c>
      <c r="S234" s="103"/>
      <c r="T234" s="105">
        <f>SUM(T235:T242)</f>
        <v>0</v>
      </c>
      <c r="U234" s="103"/>
      <c r="V234" s="105">
        <f>SUM(V235:V242)</f>
        <v>0</v>
      </c>
      <c r="W234" s="103"/>
      <c r="X234" s="106">
        <f>SUM(X235:X242)</f>
        <v>0</v>
      </c>
      <c r="AR234" s="101" t="s">
        <v>82</v>
      </c>
      <c r="AT234" s="107" t="s">
        <v>73</v>
      </c>
      <c r="AU234" s="107" t="s">
        <v>82</v>
      </c>
      <c r="AY234" s="101" t="s">
        <v>160</v>
      </c>
      <c r="BK234" s="108">
        <f>SUM(BK235:BK242)</f>
        <v>0</v>
      </c>
    </row>
    <row r="235" spans="1:65" s="2" customFormat="1" ht="21.75" customHeight="1">
      <c r="A235" s="20"/>
      <c r="B235" s="197"/>
      <c r="C235" s="126" t="s">
        <v>207</v>
      </c>
      <c r="D235" s="126" t="s">
        <v>182</v>
      </c>
      <c r="E235" s="127" t="s">
        <v>358</v>
      </c>
      <c r="F235" s="128" t="s">
        <v>359</v>
      </c>
      <c r="G235" s="129" t="s">
        <v>360</v>
      </c>
      <c r="H235" s="130">
        <v>7.04</v>
      </c>
      <c r="I235" s="131"/>
      <c r="J235" s="131"/>
      <c r="K235" s="203">
        <f>ROUND(P235*H235,2)</f>
        <v>0</v>
      </c>
      <c r="L235" s="181"/>
      <c r="M235" s="21"/>
      <c r="N235" s="132" t="s">
        <v>1</v>
      </c>
      <c r="O235" s="118" t="s">
        <v>37</v>
      </c>
      <c r="P235" s="119">
        <f>I235+J235</f>
        <v>0</v>
      </c>
      <c r="Q235" s="119">
        <f>ROUND(I235*H235,2)</f>
        <v>0</v>
      </c>
      <c r="R235" s="119">
        <f>ROUND(J235*H235,2)</f>
        <v>0</v>
      </c>
      <c r="S235" s="42"/>
      <c r="T235" s="120">
        <f>S235*H235</f>
        <v>0</v>
      </c>
      <c r="U235" s="120">
        <v>0</v>
      </c>
      <c r="V235" s="120">
        <f>U235*H235</f>
        <v>0</v>
      </c>
      <c r="W235" s="120">
        <v>0</v>
      </c>
      <c r="X235" s="121">
        <f>W235*H235</f>
        <v>0</v>
      </c>
      <c r="Y235" s="20"/>
      <c r="Z235" s="20"/>
      <c r="AA235" s="20"/>
      <c r="AB235" s="20"/>
      <c r="AC235" s="20"/>
      <c r="AD235" s="20"/>
      <c r="AE235" s="20"/>
      <c r="AR235" s="122" t="s">
        <v>168</v>
      </c>
      <c r="AT235" s="122" t="s">
        <v>182</v>
      </c>
      <c r="AU235" s="122" t="s">
        <v>84</v>
      </c>
      <c r="AY235" s="14" t="s">
        <v>160</v>
      </c>
      <c r="BE235" s="123">
        <f>IF(O235="základní",K235,0)</f>
        <v>0</v>
      </c>
      <c r="BF235" s="123">
        <f>IF(O235="snížená",K235,0)</f>
        <v>0</v>
      </c>
      <c r="BG235" s="123">
        <f>IF(O235="zákl. přenesená",K235,0)</f>
        <v>0</v>
      </c>
      <c r="BH235" s="123">
        <f>IF(O235="sníž. přenesená",K235,0)</f>
        <v>0</v>
      </c>
      <c r="BI235" s="123">
        <f>IF(O235="nulová",K235,0)</f>
        <v>0</v>
      </c>
      <c r="BJ235" s="14" t="s">
        <v>82</v>
      </c>
      <c r="BK235" s="123">
        <f>ROUND(P235*H235,2)</f>
        <v>0</v>
      </c>
      <c r="BL235" s="14" t="s">
        <v>168</v>
      </c>
      <c r="BM235" s="122" t="s">
        <v>361</v>
      </c>
    </row>
    <row r="236" spans="1:47" s="2" customFormat="1" ht="12">
      <c r="A236" s="20"/>
      <c r="B236" s="150"/>
      <c r="C236" s="42"/>
      <c r="D236" s="199" t="s">
        <v>169</v>
      </c>
      <c r="E236" s="42"/>
      <c r="F236" s="200" t="s">
        <v>359</v>
      </c>
      <c r="G236" s="42"/>
      <c r="H236" s="42"/>
      <c r="I236" s="201"/>
      <c r="J236" s="201"/>
      <c r="K236" s="151"/>
      <c r="L236" s="20"/>
      <c r="M236" s="21"/>
      <c r="N236" s="124"/>
      <c r="O236" s="125"/>
      <c r="P236" s="42"/>
      <c r="Q236" s="42"/>
      <c r="R236" s="42"/>
      <c r="S236" s="42"/>
      <c r="T236" s="42"/>
      <c r="U236" s="42"/>
      <c r="V236" s="42"/>
      <c r="W236" s="42"/>
      <c r="X236" s="43"/>
      <c r="Y236" s="20"/>
      <c r="Z236" s="20"/>
      <c r="AA236" s="20"/>
      <c r="AB236" s="20"/>
      <c r="AC236" s="20"/>
      <c r="AD236" s="20"/>
      <c r="AE236" s="20"/>
      <c r="AT236" s="14" t="s">
        <v>169</v>
      </c>
      <c r="AU236" s="14" t="s">
        <v>84</v>
      </c>
    </row>
    <row r="237" spans="1:65" s="2" customFormat="1" ht="24.2" customHeight="1">
      <c r="A237" s="20"/>
      <c r="B237" s="197"/>
      <c r="C237" s="126" t="s">
        <v>381</v>
      </c>
      <c r="D237" s="126" t="s">
        <v>182</v>
      </c>
      <c r="E237" s="127" t="s">
        <v>363</v>
      </c>
      <c r="F237" s="128" t="s">
        <v>364</v>
      </c>
      <c r="G237" s="129" t="s">
        <v>360</v>
      </c>
      <c r="H237" s="130">
        <v>7.04</v>
      </c>
      <c r="I237" s="131"/>
      <c r="J237" s="131"/>
      <c r="K237" s="203">
        <f>ROUND(P237*H237,2)</f>
        <v>0</v>
      </c>
      <c r="L237" s="181"/>
      <c r="M237" s="21"/>
      <c r="N237" s="132" t="s">
        <v>1</v>
      </c>
      <c r="O237" s="118" t="s">
        <v>37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2"/>
      <c r="T237" s="120">
        <f>S237*H237</f>
        <v>0</v>
      </c>
      <c r="U237" s="120">
        <v>0</v>
      </c>
      <c r="V237" s="120">
        <f>U237*H237</f>
        <v>0</v>
      </c>
      <c r="W237" s="120">
        <v>0</v>
      </c>
      <c r="X237" s="121">
        <f>W237*H237</f>
        <v>0</v>
      </c>
      <c r="Y237" s="20"/>
      <c r="Z237" s="20"/>
      <c r="AA237" s="20"/>
      <c r="AB237" s="20"/>
      <c r="AC237" s="20"/>
      <c r="AD237" s="20"/>
      <c r="AE237" s="20"/>
      <c r="AR237" s="122" t="s">
        <v>168</v>
      </c>
      <c r="AT237" s="122" t="s">
        <v>182</v>
      </c>
      <c r="AU237" s="122" t="s">
        <v>84</v>
      </c>
      <c r="AY237" s="14" t="s">
        <v>160</v>
      </c>
      <c r="BE237" s="123">
        <f>IF(O237="základní",K237,0)</f>
        <v>0</v>
      </c>
      <c r="BF237" s="123">
        <f>IF(O237="snížená",K237,0)</f>
        <v>0</v>
      </c>
      <c r="BG237" s="123">
        <f>IF(O237="zákl. přenesená",K237,0)</f>
        <v>0</v>
      </c>
      <c r="BH237" s="123">
        <f>IF(O237="sníž. přenesená",K237,0)</f>
        <v>0</v>
      </c>
      <c r="BI237" s="123">
        <f>IF(O237="nulová",K237,0)</f>
        <v>0</v>
      </c>
      <c r="BJ237" s="14" t="s">
        <v>82</v>
      </c>
      <c r="BK237" s="123">
        <f>ROUND(P237*H237,2)</f>
        <v>0</v>
      </c>
      <c r="BL237" s="14" t="s">
        <v>168</v>
      </c>
      <c r="BM237" s="122" t="s">
        <v>365</v>
      </c>
    </row>
    <row r="238" spans="1:47" s="2" customFormat="1" ht="12">
      <c r="A238" s="20"/>
      <c r="B238" s="150"/>
      <c r="C238" s="42"/>
      <c r="D238" s="199" t="s">
        <v>169</v>
      </c>
      <c r="E238" s="42"/>
      <c r="F238" s="200" t="s">
        <v>364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169</v>
      </c>
      <c r="AU238" s="14" t="s">
        <v>84</v>
      </c>
    </row>
    <row r="239" spans="1:65" s="2" customFormat="1" ht="33" customHeight="1">
      <c r="A239" s="20"/>
      <c r="B239" s="197"/>
      <c r="C239" s="126" t="s">
        <v>211</v>
      </c>
      <c r="D239" s="126" t="s">
        <v>182</v>
      </c>
      <c r="E239" s="127" t="s">
        <v>366</v>
      </c>
      <c r="F239" s="128" t="s">
        <v>367</v>
      </c>
      <c r="G239" s="129" t="s">
        <v>360</v>
      </c>
      <c r="H239" s="130">
        <v>5.28</v>
      </c>
      <c r="I239" s="131"/>
      <c r="J239" s="131"/>
      <c r="K239" s="203">
        <f>ROUND(P239*H239,2)</f>
        <v>0</v>
      </c>
      <c r="L239" s="181"/>
      <c r="M239" s="21"/>
      <c r="N239" s="132" t="s">
        <v>1</v>
      </c>
      <c r="O239" s="118" t="s">
        <v>37</v>
      </c>
      <c r="P239" s="119">
        <f>I239+J239</f>
        <v>0</v>
      </c>
      <c r="Q239" s="119">
        <f>ROUND(I239*H239,2)</f>
        <v>0</v>
      </c>
      <c r="R239" s="119">
        <f>ROUND(J239*H239,2)</f>
        <v>0</v>
      </c>
      <c r="S239" s="42"/>
      <c r="T239" s="120">
        <f>S239*H239</f>
        <v>0</v>
      </c>
      <c r="U239" s="120">
        <v>0</v>
      </c>
      <c r="V239" s="120">
        <f>U239*H239</f>
        <v>0</v>
      </c>
      <c r="W239" s="120">
        <v>0</v>
      </c>
      <c r="X239" s="121">
        <f>W239*H239</f>
        <v>0</v>
      </c>
      <c r="Y239" s="20"/>
      <c r="Z239" s="20"/>
      <c r="AA239" s="20"/>
      <c r="AB239" s="20"/>
      <c r="AC239" s="20"/>
      <c r="AD239" s="20"/>
      <c r="AE239" s="20"/>
      <c r="AR239" s="122" t="s">
        <v>168</v>
      </c>
      <c r="AT239" s="122" t="s">
        <v>182</v>
      </c>
      <c r="AU239" s="122" t="s">
        <v>84</v>
      </c>
      <c r="AY239" s="14" t="s">
        <v>160</v>
      </c>
      <c r="BE239" s="123">
        <f>IF(O239="základní",K239,0)</f>
        <v>0</v>
      </c>
      <c r="BF239" s="123">
        <f>IF(O239="snížená",K239,0)</f>
        <v>0</v>
      </c>
      <c r="BG239" s="123">
        <f>IF(O239="zákl. přenesená",K239,0)</f>
        <v>0</v>
      </c>
      <c r="BH239" s="123">
        <f>IF(O239="sníž. přenesená",K239,0)</f>
        <v>0</v>
      </c>
      <c r="BI239" s="123">
        <f>IF(O239="nulová",K239,0)</f>
        <v>0</v>
      </c>
      <c r="BJ239" s="14" t="s">
        <v>82</v>
      </c>
      <c r="BK239" s="123">
        <f>ROUND(P239*H239,2)</f>
        <v>0</v>
      </c>
      <c r="BL239" s="14" t="s">
        <v>168</v>
      </c>
      <c r="BM239" s="122" t="s">
        <v>368</v>
      </c>
    </row>
    <row r="240" spans="1:47" s="2" customFormat="1" ht="19.5">
      <c r="A240" s="20"/>
      <c r="B240" s="150"/>
      <c r="C240" s="42"/>
      <c r="D240" s="199" t="s">
        <v>169</v>
      </c>
      <c r="E240" s="42"/>
      <c r="F240" s="200" t="s">
        <v>367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169</v>
      </c>
      <c r="AU240" s="14" t="s">
        <v>84</v>
      </c>
    </row>
    <row r="241" spans="1:65" s="2" customFormat="1" ht="33" customHeight="1">
      <c r="A241" s="20"/>
      <c r="B241" s="197"/>
      <c r="C241" s="126" t="s">
        <v>389</v>
      </c>
      <c r="D241" s="126" t="s">
        <v>182</v>
      </c>
      <c r="E241" s="127" t="s">
        <v>440</v>
      </c>
      <c r="F241" s="128" t="s">
        <v>441</v>
      </c>
      <c r="G241" s="129" t="s">
        <v>360</v>
      </c>
      <c r="H241" s="130">
        <v>1.76</v>
      </c>
      <c r="I241" s="131"/>
      <c r="J241" s="131"/>
      <c r="K241" s="203">
        <f>ROUND(P241*H241,2)</f>
        <v>0</v>
      </c>
      <c r="L241" s="181"/>
      <c r="M241" s="21"/>
      <c r="N241" s="132" t="s">
        <v>1</v>
      </c>
      <c r="O241" s="118" t="s">
        <v>37</v>
      </c>
      <c r="P241" s="119">
        <f>I241+J241</f>
        <v>0</v>
      </c>
      <c r="Q241" s="119">
        <f>ROUND(I241*H241,2)</f>
        <v>0</v>
      </c>
      <c r="R241" s="119">
        <f>ROUND(J241*H241,2)</f>
        <v>0</v>
      </c>
      <c r="S241" s="42"/>
      <c r="T241" s="120">
        <f>S241*H241</f>
        <v>0</v>
      </c>
      <c r="U241" s="120">
        <v>0</v>
      </c>
      <c r="V241" s="120">
        <f>U241*H241</f>
        <v>0</v>
      </c>
      <c r="W241" s="120">
        <v>0</v>
      </c>
      <c r="X241" s="121">
        <f>W241*H241</f>
        <v>0</v>
      </c>
      <c r="Y241" s="20"/>
      <c r="Z241" s="20"/>
      <c r="AA241" s="20"/>
      <c r="AB241" s="20"/>
      <c r="AC241" s="20"/>
      <c r="AD241" s="20"/>
      <c r="AE241" s="20"/>
      <c r="AR241" s="122" t="s">
        <v>168</v>
      </c>
      <c r="AT241" s="122" t="s">
        <v>182</v>
      </c>
      <c r="AU241" s="122" t="s">
        <v>84</v>
      </c>
      <c r="AY241" s="14" t="s">
        <v>160</v>
      </c>
      <c r="BE241" s="123">
        <f>IF(O241="základní",K241,0)</f>
        <v>0</v>
      </c>
      <c r="BF241" s="123">
        <f>IF(O241="snížená",K241,0)</f>
        <v>0</v>
      </c>
      <c r="BG241" s="123">
        <f>IF(O241="zákl. přenesená",K241,0)</f>
        <v>0</v>
      </c>
      <c r="BH241" s="123">
        <f>IF(O241="sníž. přenesená",K241,0)</f>
        <v>0</v>
      </c>
      <c r="BI241" s="123">
        <f>IF(O241="nulová",K241,0)</f>
        <v>0</v>
      </c>
      <c r="BJ241" s="14" t="s">
        <v>82</v>
      </c>
      <c r="BK241" s="123">
        <f>ROUND(P241*H241,2)</f>
        <v>0</v>
      </c>
      <c r="BL241" s="14" t="s">
        <v>168</v>
      </c>
      <c r="BM241" s="122" t="s">
        <v>442</v>
      </c>
    </row>
    <row r="242" spans="1:47" s="2" customFormat="1" ht="19.5">
      <c r="A242" s="20"/>
      <c r="B242" s="150"/>
      <c r="C242" s="42"/>
      <c r="D242" s="199" t="s">
        <v>169</v>
      </c>
      <c r="E242" s="42"/>
      <c r="F242" s="200" t="s">
        <v>441</v>
      </c>
      <c r="G242" s="42"/>
      <c r="H242" s="42"/>
      <c r="I242" s="201"/>
      <c r="J242" s="201"/>
      <c r="K242" s="151"/>
      <c r="L242" s="20"/>
      <c r="M242" s="21"/>
      <c r="N242" s="124"/>
      <c r="O242" s="125"/>
      <c r="P242" s="42"/>
      <c r="Q242" s="42"/>
      <c r="R242" s="42"/>
      <c r="S242" s="42"/>
      <c r="T242" s="42"/>
      <c r="U242" s="42"/>
      <c r="V242" s="42"/>
      <c r="W242" s="42"/>
      <c r="X242" s="43"/>
      <c r="Y242" s="20"/>
      <c r="Z242" s="20"/>
      <c r="AA242" s="20"/>
      <c r="AB242" s="20"/>
      <c r="AC242" s="20"/>
      <c r="AD242" s="20"/>
      <c r="AE242" s="20"/>
      <c r="AT242" s="14" t="s">
        <v>169</v>
      </c>
      <c r="AU242" s="14" t="s">
        <v>84</v>
      </c>
    </row>
    <row r="243" spans="2:63" s="12" customFormat="1" ht="25.9" customHeight="1">
      <c r="B243" s="190"/>
      <c r="C243" s="103"/>
      <c r="D243" s="191" t="s">
        <v>73</v>
      </c>
      <c r="E243" s="192" t="s">
        <v>369</v>
      </c>
      <c r="F243" s="192" t="s">
        <v>370</v>
      </c>
      <c r="G243" s="103"/>
      <c r="H243" s="103"/>
      <c r="I243" s="193"/>
      <c r="J243" s="193"/>
      <c r="K243" s="194">
        <f>BK243</f>
        <v>0</v>
      </c>
      <c r="M243" s="100"/>
      <c r="N243" s="102"/>
      <c r="O243" s="103"/>
      <c r="P243" s="103"/>
      <c r="Q243" s="104">
        <f>SUM(Q244:Q268)</f>
        <v>0</v>
      </c>
      <c r="R243" s="104">
        <f>SUM(R244:R268)</f>
        <v>0</v>
      </c>
      <c r="S243" s="103"/>
      <c r="T243" s="105">
        <f>SUM(T244:T268)</f>
        <v>0</v>
      </c>
      <c r="U243" s="103"/>
      <c r="V243" s="105">
        <f>SUM(V244:V268)</f>
        <v>0</v>
      </c>
      <c r="W243" s="103"/>
      <c r="X243" s="106">
        <f>SUM(X244:X268)</f>
        <v>0</v>
      </c>
      <c r="AR243" s="101" t="s">
        <v>186</v>
      </c>
      <c r="AT243" s="107" t="s">
        <v>73</v>
      </c>
      <c r="AU243" s="107" t="s">
        <v>74</v>
      </c>
      <c r="AY243" s="101" t="s">
        <v>160</v>
      </c>
      <c r="BK243" s="108">
        <f>SUM(BK244:BK268)</f>
        <v>0</v>
      </c>
    </row>
    <row r="244" spans="1:65" s="2" customFormat="1" ht="16.5" customHeight="1">
      <c r="A244" s="20"/>
      <c r="B244" s="197"/>
      <c r="C244" s="126" t="s">
        <v>215</v>
      </c>
      <c r="D244" s="126" t="s">
        <v>182</v>
      </c>
      <c r="E244" s="127" t="s">
        <v>372</v>
      </c>
      <c r="F244" s="128" t="s">
        <v>373</v>
      </c>
      <c r="G244" s="129" t="s">
        <v>166</v>
      </c>
      <c r="H244" s="130">
        <v>1</v>
      </c>
      <c r="I244" s="131"/>
      <c r="J244" s="131"/>
      <c r="K244" s="203">
        <f>ROUND(P244*H244,2)</f>
        <v>0</v>
      </c>
      <c r="L244" s="181"/>
      <c r="M244" s="21"/>
      <c r="N244" s="132" t="s">
        <v>1</v>
      </c>
      <c r="O244" s="118" t="s">
        <v>37</v>
      </c>
      <c r="P244" s="119">
        <f>I244+J244</f>
        <v>0</v>
      </c>
      <c r="Q244" s="119">
        <f>ROUND(I244*H244,2)</f>
        <v>0</v>
      </c>
      <c r="R244" s="119">
        <f>ROUND(J244*H244,2)</f>
        <v>0</v>
      </c>
      <c r="S244" s="42"/>
      <c r="T244" s="120">
        <f>S244*H244</f>
        <v>0</v>
      </c>
      <c r="U244" s="120">
        <v>0</v>
      </c>
      <c r="V244" s="120">
        <f>U244*H244</f>
        <v>0</v>
      </c>
      <c r="W244" s="120">
        <v>0</v>
      </c>
      <c r="X244" s="121">
        <f>W244*H244</f>
        <v>0</v>
      </c>
      <c r="Y244" s="20"/>
      <c r="Z244" s="20"/>
      <c r="AA244" s="20"/>
      <c r="AB244" s="20"/>
      <c r="AC244" s="20"/>
      <c r="AD244" s="20"/>
      <c r="AE244" s="20"/>
      <c r="AR244" s="122" t="s">
        <v>374</v>
      </c>
      <c r="AT244" s="122" t="s">
        <v>182</v>
      </c>
      <c r="AU244" s="122" t="s">
        <v>82</v>
      </c>
      <c r="AY244" s="14" t="s">
        <v>160</v>
      </c>
      <c r="BE244" s="123">
        <f>IF(O244="základní",K244,0)</f>
        <v>0</v>
      </c>
      <c r="BF244" s="123">
        <f>IF(O244="snížená",K244,0)</f>
        <v>0</v>
      </c>
      <c r="BG244" s="123">
        <f>IF(O244="zákl. přenesená",K244,0)</f>
        <v>0</v>
      </c>
      <c r="BH244" s="123">
        <f>IF(O244="sníž. přenesená",K244,0)</f>
        <v>0</v>
      </c>
      <c r="BI244" s="123">
        <f>IF(O244="nulová",K244,0)</f>
        <v>0</v>
      </c>
      <c r="BJ244" s="14" t="s">
        <v>82</v>
      </c>
      <c r="BK244" s="123">
        <f>ROUND(P244*H244,2)</f>
        <v>0</v>
      </c>
      <c r="BL244" s="14" t="s">
        <v>374</v>
      </c>
      <c r="BM244" s="122" t="s">
        <v>375</v>
      </c>
    </row>
    <row r="245" spans="1:47" s="2" customFormat="1" ht="12">
      <c r="A245" s="20"/>
      <c r="B245" s="150"/>
      <c r="C245" s="42"/>
      <c r="D245" s="199" t="s">
        <v>169</v>
      </c>
      <c r="E245" s="42"/>
      <c r="F245" s="200" t="s">
        <v>373</v>
      </c>
      <c r="G245" s="42"/>
      <c r="H245" s="42"/>
      <c r="I245" s="201"/>
      <c r="J245" s="201"/>
      <c r="K245" s="151"/>
      <c r="L245" s="20"/>
      <c r="M245" s="21"/>
      <c r="N245" s="124"/>
      <c r="O245" s="125"/>
      <c r="P245" s="42"/>
      <c r="Q245" s="42"/>
      <c r="R245" s="42"/>
      <c r="S245" s="42"/>
      <c r="T245" s="42"/>
      <c r="U245" s="42"/>
      <c r="V245" s="42"/>
      <c r="W245" s="42"/>
      <c r="X245" s="43"/>
      <c r="Y245" s="20"/>
      <c r="Z245" s="20"/>
      <c r="AA245" s="20"/>
      <c r="AB245" s="20"/>
      <c r="AC245" s="20"/>
      <c r="AD245" s="20"/>
      <c r="AE245" s="20"/>
      <c r="AT245" s="14" t="s">
        <v>169</v>
      </c>
      <c r="AU245" s="14" t="s">
        <v>82</v>
      </c>
    </row>
    <row r="246" spans="1:65" s="2" customFormat="1" ht="16.5" customHeight="1">
      <c r="A246" s="20"/>
      <c r="B246" s="197"/>
      <c r="C246" s="126" t="s">
        <v>396</v>
      </c>
      <c r="D246" s="126" t="s">
        <v>182</v>
      </c>
      <c r="E246" s="127" t="s">
        <v>376</v>
      </c>
      <c r="F246" s="128" t="s">
        <v>377</v>
      </c>
      <c r="G246" s="129" t="s">
        <v>286</v>
      </c>
      <c r="H246" s="130">
        <v>1</v>
      </c>
      <c r="I246" s="131"/>
      <c r="J246" s="131"/>
      <c r="K246" s="203">
        <f>ROUND(P246*H246,2)</f>
        <v>0</v>
      </c>
      <c r="L246" s="181"/>
      <c r="M246" s="21"/>
      <c r="N246" s="132" t="s">
        <v>1</v>
      </c>
      <c r="O246" s="118" t="s">
        <v>37</v>
      </c>
      <c r="P246" s="119">
        <f>I246+J246</f>
        <v>0</v>
      </c>
      <c r="Q246" s="119">
        <f>ROUND(I246*H246,2)</f>
        <v>0</v>
      </c>
      <c r="R246" s="119">
        <f>ROUND(J246*H246,2)</f>
        <v>0</v>
      </c>
      <c r="S246" s="42"/>
      <c r="T246" s="120">
        <f>S246*H246</f>
        <v>0</v>
      </c>
      <c r="U246" s="120">
        <v>0</v>
      </c>
      <c r="V246" s="120">
        <f>U246*H246</f>
        <v>0</v>
      </c>
      <c r="W246" s="120">
        <v>0</v>
      </c>
      <c r="X246" s="121">
        <f>W246*H246</f>
        <v>0</v>
      </c>
      <c r="Y246" s="20"/>
      <c r="Z246" s="20"/>
      <c r="AA246" s="20"/>
      <c r="AB246" s="20"/>
      <c r="AC246" s="20"/>
      <c r="AD246" s="20"/>
      <c r="AE246" s="20"/>
      <c r="AR246" s="122" t="s">
        <v>168</v>
      </c>
      <c r="AT246" s="122" t="s">
        <v>182</v>
      </c>
      <c r="AU246" s="122" t="s">
        <v>82</v>
      </c>
      <c r="AY246" s="14" t="s">
        <v>160</v>
      </c>
      <c r="BE246" s="123">
        <f>IF(O246="základní",K246,0)</f>
        <v>0</v>
      </c>
      <c r="BF246" s="123">
        <f>IF(O246="snížená",K246,0)</f>
        <v>0</v>
      </c>
      <c r="BG246" s="123">
        <f>IF(O246="zákl. přenesená",K246,0)</f>
        <v>0</v>
      </c>
      <c r="BH246" s="123">
        <f>IF(O246="sníž. přenesená",K246,0)</f>
        <v>0</v>
      </c>
      <c r="BI246" s="123">
        <f>IF(O246="nulová",K246,0)</f>
        <v>0</v>
      </c>
      <c r="BJ246" s="14" t="s">
        <v>82</v>
      </c>
      <c r="BK246" s="123">
        <f>ROUND(P246*H246,2)</f>
        <v>0</v>
      </c>
      <c r="BL246" s="14" t="s">
        <v>168</v>
      </c>
      <c r="BM246" s="122" t="s">
        <v>434</v>
      </c>
    </row>
    <row r="247" spans="1:47" s="2" customFormat="1" ht="12">
      <c r="A247" s="20"/>
      <c r="B247" s="150"/>
      <c r="C247" s="42"/>
      <c r="D247" s="199" t="s">
        <v>169</v>
      </c>
      <c r="E247" s="42"/>
      <c r="F247" s="200" t="s">
        <v>379</v>
      </c>
      <c r="G247" s="42"/>
      <c r="H247" s="42"/>
      <c r="I247" s="201"/>
      <c r="J247" s="201"/>
      <c r="K247" s="151"/>
      <c r="L247" s="20"/>
      <c r="M247" s="21"/>
      <c r="N247" s="124"/>
      <c r="O247" s="125"/>
      <c r="P247" s="42"/>
      <c r="Q247" s="42"/>
      <c r="R247" s="42"/>
      <c r="S247" s="42"/>
      <c r="T247" s="42"/>
      <c r="U247" s="42"/>
      <c r="V247" s="42"/>
      <c r="W247" s="42"/>
      <c r="X247" s="43"/>
      <c r="Y247" s="20"/>
      <c r="Z247" s="20"/>
      <c r="AA247" s="20"/>
      <c r="AB247" s="20"/>
      <c r="AC247" s="20"/>
      <c r="AD247" s="20"/>
      <c r="AE247" s="20"/>
      <c r="AT247" s="14" t="s">
        <v>169</v>
      </c>
      <c r="AU247" s="14" t="s">
        <v>82</v>
      </c>
    </row>
    <row r="248" spans="1:47" s="2" customFormat="1" ht="58.5">
      <c r="A248" s="20"/>
      <c r="B248" s="150"/>
      <c r="C248" s="42"/>
      <c r="D248" s="199" t="s">
        <v>171</v>
      </c>
      <c r="E248" s="42"/>
      <c r="F248" s="202" t="s">
        <v>380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171</v>
      </c>
      <c r="AU248" s="14" t="s">
        <v>82</v>
      </c>
    </row>
    <row r="249" spans="1:65" s="2" customFormat="1" ht="16.5" customHeight="1">
      <c r="A249" s="20"/>
      <c r="B249" s="197"/>
      <c r="C249" s="126" t="s">
        <v>219</v>
      </c>
      <c r="D249" s="126" t="s">
        <v>182</v>
      </c>
      <c r="E249" s="127" t="s">
        <v>382</v>
      </c>
      <c r="F249" s="128" t="s">
        <v>383</v>
      </c>
      <c r="G249" s="129" t="s">
        <v>166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374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374</v>
      </c>
      <c r="BM249" s="122" t="s">
        <v>384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383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65" s="2" customFormat="1" ht="16.5" customHeight="1">
      <c r="A251" s="20"/>
      <c r="B251" s="197"/>
      <c r="C251" s="126" t="s">
        <v>405</v>
      </c>
      <c r="D251" s="126" t="s">
        <v>182</v>
      </c>
      <c r="E251" s="127" t="s">
        <v>385</v>
      </c>
      <c r="F251" s="128" t="s">
        <v>386</v>
      </c>
      <c r="G251" s="129" t="s">
        <v>166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387</v>
      </c>
    </row>
    <row r="252" spans="1:47" s="2" customFormat="1" ht="12">
      <c r="A252" s="20"/>
      <c r="B252" s="150"/>
      <c r="C252" s="42"/>
      <c r="D252" s="199" t="s">
        <v>169</v>
      </c>
      <c r="E252" s="42"/>
      <c r="F252" s="200" t="s">
        <v>388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65" s="2" customFormat="1" ht="16.5" customHeight="1">
      <c r="A253" s="20"/>
      <c r="B253" s="197"/>
      <c r="C253" s="126" t="s">
        <v>410</v>
      </c>
      <c r="D253" s="126" t="s">
        <v>182</v>
      </c>
      <c r="E253" s="127" t="s">
        <v>390</v>
      </c>
      <c r="F253" s="128" t="s">
        <v>391</v>
      </c>
      <c r="G253" s="129" t="s">
        <v>297</v>
      </c>
      <c r="H253" s="130">
        <v>1</v>
      </c>
      <c r="I253" s="131"/>
      <c r="J253" s="131"/>
      <c r="K253" s="203">
        <f>ROUND(P253*H253,2)</f>
        <v>0</v>
      </c>
      <c r="L253" s="181"/>
      <c r="M253" s="21"/>
      <c r="N253" s="132" t="s">
        <v>1</v>
      </c>
      <c r="O253" s="118" t="s">
        <v>37</v>
      </c>
      <c r="P253" s="119">
        <f>I253+J253</f>
        <v>0</v>
      </c>
      <c r="Q253" s="119">
        <f>ROUND(I253*H253,2)</f>
        <v>0</v>
      </c>
      <c r="R253" s="119">
        <f>ROUND(J253*H253,2)</f>
        <v>0</v>
      </c>
      <c r="S253" s="42"/>
      <c r="T253" s="120">
        <f>S253*H253</f>
        <v>0</v>
      </c>
      <c r="U253" s="120">
        <v>0</v>
      </c>
      <c r="V253" s="120">
        <f>U253*H253</f>
        <v>0</v>
      </c>
      <c r="W253" s="120">
        <v>0</v>
      </c>
      <c r="X253" s="121">
        <f>W253*H253</f>
        <v>0</v>
      </c>
      <c r="Y253" s="20"/>
      <c r="Z253" s="20"/>
      <c r="AA253" s="20"/>
      <c r="AB253" s="20"/>
      <c r="AC253" s="20"/>
      <c r="AD253" s="20"/>
      <c r="AE253" s="20"/>
      <c r="AR253" s="122" t="s">
        <v>374</v>
      </c>
      <c r="AT253" s="122" t="s">
        <v>182</v>
      </c>
      <c r="AU253" s="122" t="s">
        <v>82</v>
      </c>
      <c r="AY253" s="14" t="s">
        <v>160</v>
      </c>
      <c r="BE253" s="123">
        <f>IF(O253="základní",K253,0)</f>
        <v>0</v>
      </c>
      <c r="BF253" s="123">
        <f>IF(O253="snížená",K253,0)</f>
        <v>0</v>
      </c>
      <c r="BG253" s="123">
        <f>IF(O253="zákl. přenesená",K253,0)</f>
        <v>0</v>
      </c>
      <c r="BH253" s="123">
        <f>IF(O253="sníž. přenesená",K253,0)</f>
        <v>0</v>
      </c>
      <c r="BI253" s="123">
        <f>IF(O253="nulová",K253,0)</f>
        <v>0</v>
      </c>
      <c r="BJ253" s="14" t="s">
        <v>82</v>
      </c>
      <c r="BK253" s="123">
        <f>ROUND(P253*H253,2)</f>
        <v>0</v>
      </c>
      <c r="BL253" s="14" t="s">
        <v>374</v>
      </c>
      <c r="BM253" s="122" t="s">
        <v>392</v>
      </c>
    </row>
    <row r="254" spans="1:47" s="2" customFormat="1" ht="12">
      <c r="A254" s="20"/>
      <c r="B254" s="150"/>
      <c r="C254" s="42"/>
      <c r="D254" s="199" t="s">
        <v>169</v>
      </c>
      <c r="E254" s="42"/>
      <c r="F254" s="200" t="s">
        <v>391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169</v>
      </c>
      <c r="AU254" s="14" t="s">
        <v>82</v>
      </c>
    </row>
    <row r="255" spans="1:65" s="2" customFormat="1" ht="16.5" customHeight="1">
      <c r="A255" s="20"/>
      <c r="B255" s="197"/>
      <c r="C255" s="126" t="s">
        <v>414</v>
      </c>
      <c r="D255" s="126" t="s">
        <v>182</v>
      </c>
      <c r="E255" s="127" t="s">
        <v>393</v>
      </c>
      <c r="F255" s="128" t="s">
        <v>1</v>
      </c>
      <c r="G255" s="129" t="s">
        <v>166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374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374</v>
      </c>
      <c r="BM255" s="122" t="s">
        <v>394</v>
      </c>
    </row>
    <row r="256" spans="1:47" s="2" customFormat="1" ht="19.5">
      <c r="A256" s="20"/>
      <c r="B256" s="150"/>
      <c r="C256" s="42"/>
      <c r="D256" s="199" t="s">
        <v>169</v>
      </c>
      <c r="E256" s="42"/>
      <c r="F256" s="200" t="s">
        <v>395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65" s="2" customFormat="1" ht="16.5" customHeight="1">
      <c r="A257" s="20"/>
      <c r="B257" s="197"/>
      <c r="C257" s="126" t="s">
        <v>223</v>
      </c>
      <c r="D257" s="126" t="s">
        <v>182</v>
      </c>
      <c r="E257" s="127" t="s">
        <v>397</v>
      </c>
      <c r="F257" s="128" t="s">
        <v>398</v>
      </c>
      <c r="G257" s="129" t="s">
        <v>166</v>
      </c>
      <c r="H257" s="130">
        <v>1</v>
      </c>
      <c r="I257" s="131"/>
      <c r="J257" s="131"/>
      <c r="K257" s="203">
        <f>ROUND(P257*H257,2)</f>
        <v>0</v>
      </c>
      <c r="L257" s="181"/>
      <c r="M257" s="21"/>
      <c r="N257" s="132" t="s">
        <v>1</v>
      </c>
      <c r="O257" s="118" t="s">
        <v>37</v>
      </c>
      <c r="P257" s="119">
        <f>I257+J257</f>
        <v>0</v>
      </c>
      <c r="Q257" s="119">
        <f>ROUND(I257*H257,2)</f>
        <v>0</v>
      </c>
      <c r="R257" s="119">
        <f>ROUND(J257*H257,2)</f>
        <v>0</v>
      </c>
      <c r="S257" s="42"/>
      <c r="T257" s="120">
        <f>S257*H257</f>
        <v>0</v>
      </c>
      <c r="U257" s="120">
        <v>0</v>
      </c>
      <c r="V257" s="120">
        <f>U257*H257</f>
        <v>0</v>
      </c>
      <c r="W257" s="120">
        <v>0</v>
      </c>
      <c r="X257" s="121">
        <f>W257*H257</f>
        <v>0</v>
      </c>
      <c r="Y257" s="20"/>
      <c r="Z257" s="20"/>
      <c r="AA257" s="20"/>
      <c r="AB257" s="20"/>
      <c r="AC257" s="20"/>
      <c r="AD257" s="20"/>
      <c r="AE257" s="20"/>
      <c r="AR257" s="122" t="s">
        <v>168</v>
      </c>
      <c r="AT257" s="122" t="s">
        <v>182</v>
      </c>
      <c r="AU257" s="122" t="s">
        <v>82</v>
      </c>
      <c r="AY257" s="14" t="s">
        <v>160</v>
      </c>
      <c r="BE257" s="123">
        <f>IF(O257="základní",K257,0)</f>
        <v>0</v>
      </c>
      <c r="BF257" s="123">
        <f>IF(O257="snížená",K257,0)</f>
        <v>0</v>
      </c>
      <c r="BG257" s="123">
        <f>IF(O257="zákl. přenesená",K257,0)</f>
        <v>0</v>
      </c>
      <c r="BH257" s="123">
        <f>IF(O257="sníž. přenesená",K257,0)</f>
        <v>0</v>
      </c>
      <c r="BI257" s="123">
        <f>IF(O257="nulová",K257,0)</f>
        <v>0</v>
      </c>
      <c r="BJ257" s="14" t="s">
        <v>82</v>
      </c>
      <c r="BK257" s="123">
        <f>ROUND(P257*H257,2)</f>
        <v>0</v>
      </c>
      <c r="BL257" s="14" t="s">
        <v>168</v>
      </c>
      <c r="BM257" s="122" t="s">
        <v>399</v>
      </c>
    </row>
    <row r="258" spans="1:47" s="2" customFormat="1" ht="12">
      <c r="A258" s="20"/>
      <c r="B258" s="150"/>
      <c r="C258" s="42"/>
      <c r="D258" s="199" t="s">
        <v>169</v>
      </c>
      <c r="E258" s="42"/>
      <c r="F258" s="200" t="s">
        <v>398</v>
      </c>
      <c r="G258" s="42"/>
      <c r="H258" s="42"/>
      <c r="I258" s="201"/>
      <c r="J258" s="201"/>
      <c r="K258" s="151"/>
      <c r="L258" s="20"/>
      <c r="M258" s="21"/>
      <c r="N258" s="124"/>
      <c r="O258" s="125"/>
      <c r="P258" s="42"/>
      <c r="Q258" s="42"/>
      <c r="R258" s="42"/>
      <c r="S258" s="42"/>
      <c r="T258" s="42"/>
      <c r="U258" s="42"/>
      <c r="V258" s="42"/>
      <c r="W258" s="42"/>
      <c r="X258" s="43"/>
      <c r="Y258" s="20"/>
      <c r="Z258" s="20"/>
      <c r="AA258" s="20"/>
      <c r="AB258" s="20"/>
      <c r="AC258" s="20"/>
      <c r="AD258" s="20"/>
      <c r="AE258" s="20"/>
      <c r="AT258" s="14" t="s">
        <v>169</v>
      </c>
      <c r="AU258" s="14" t="s">
        <v>82</v>
      </c>
    </row>
    <row r="259" spans="1:65" s="2" customFormat="1" ht="16.5" customHeight="1">
      <c r="A259" s="20"/>
      <c r="B259" s="197"/>
      <c r="C259" s="126" t="s">
        <v>436</v>
      </c>
      <c r="D259" s="126" t="s">
        <v>182</v>
      </c>
      <c r="E259" s="127" t="s">
        <v>400</v>
      </c>
      <c r="F259" s="128" t="s">
        <v>401</v>
      </c>
      <c r="G259" s="129" t="s">
        <v>286</v>
      </c>
      <c r="H259" s="130">
        <v>1</v>
      </c>
      <c r="I259" s="131"/>
      <c r="J259" s="131"/>
      <c r="K259" s="203">
        <f>ROUND(P259*H259,2)</f>
        <v>0</v>
      </c>
      <c r="L259" s="181"/>
      <c r="M259" s="21"/>
      <c r="N259" s="132" t="s">
        <v>1</v>
      </c>
      <c r="O259" s="118" t="s">
        <v>37</v>
      </c>
      <c r="P259" s="119">
        <f>I259+J259</f>
        <v>0</v>
      </c>
      <c r="Q259" s="119">
        <f>ROUND(I259*H259,2)</f>
        <v>0</v>
      </c>
      <c r="R259" s="119">
        <f>ROUND(J259*H259,2)</f>
        <v>0</v>
      </c>
      <c r="S259" s="42"/>
      <c r="T259" s="120">
        <f>S259*H259</f>
        <v>0</v>
      </c>
      <c r="U259" s="120">
        <v>0</v>
      </c>
      <c r="V259" s="120">
        <f>U259*H259</f>
        <v>0</v>
      </c>
      <c r="W259" s="120">
        <v>0</v>
      </c>
      <c r="X259" s="121">
        <f>W259*H259</f>
        <v>0</v>
      </c>
      <c r="Y259" s="20"/>
      <c r="Z259" s="20"/>
      <c r="AA259" s="20"/>
      <c r="AB259" s="20"/>
      <c r="AC259" s="20"/>
      <c r="AD259" s="20"/>
      <c r="AE259" s="20"/>
      <c r="AR259" s="122" t="s">
        <v>374</v>
      </c>
      <c r="AT259" s="122" t="s">
        <v>182</v>
      </c>
      <c r="AU259" s="122" t="s">
        <v>82</v>
      </c>
      <c r="AY259" s="14" t="s">
        <v>160</v>
      </c>
      <c r="BE259" s="123">
        <f>IF(O259="základní",K259,0)</f>
        <v>0</v>
      </c>
      <c r="BF259" s="123">
        <f>IF(O259="snížená",K259,0)</f>
        <v>0</v>
      </c>
      <c r="BG259" s="123">
        <f>IF(O259="zákl. přenesená",K259,0)</f>
        <v>0</v>
      </c>
      <c r="BH259" s="123">
        <f>IF(O259="sníž. přenesená",K259,0)</f>
        <v>0</v>
      </c>
      <c r="BI259" s="123">
        <f>IF(O259="nulová",K259,0)</f>
        <v>0</v>
      </c>
      <c r="BJ259" s="14" t="s">
        <v>82</v>
      </c>
      <c r="BK259" s="123">
        <f>ROUND(P259*H259,2)</f>
        <v>0</v>
      </c>
      <c r="BL259" s="14" t="s">
        <v>374</v>
      </c>
      <c r="BM259" s="122" t="s">
        <v>435</v>
      </c>
    </row>
    <row r="260" spans="1:47" s="2" customFormat="1" ht="12">
      <c r="A260" s="20"/>
      <c r="B260" s="150"/>
      <c r="C260" s="42"/>
      <c r="D260" s="199" t="s">
        <v>169</v>
      </c>
      <c r="E260" s="42"/>
      <c r="F260" s="200" t="s">
        <v>403</v>
      </c>
      <c r="G260" s="42"/>
      <c r="H260" s="42"/>
      <c r="I260" s="201"/>
      <c r="J260" s="201"/>
      <c r="K260" s="151"/>
      <c r="L260" s="20"/>
      <c r="M260" s="21"/>
      <c r="N260" s="124"/>
      <c r="O260" s="125"/>
      <c r="P260" s="42"/>
      <c r="Q260" s="42"/>
      <c r="R260" s="42"/>
      <c r="S260" s="42"/>
      <c r="T260" s="42"/>
      <c r="U260" s="42"/>
      <c r="V260" s="42"/>
      <c r="W260" s="42"/>
      <c r="X260" s="43"/>
      <c r="Y260" s="20"/>
      <c r="Z260" s="20"/>
      <c r="AA260" s="20"/>
      <c r="AB260" s="20"/>
      <c r="AC260" s="20"/>
      <c r="AD260" s="20"/>
      <c r="AE260" s="20"/>
      <c r="AT260" s="14" t="s">
        <v>169</v>
      </c>
      <c r="AU260" s="14" t="s">
        <v>82</v>
      </c>
    </row>
    <row r="261" spans="1:47" s="2" customFormat="1" ht="48.75">
      <c r="A261" s="20"/>
      <c r="B261" s="150"/>
      <c r="C261" s="42"/>
      <c r="D261" s="199" t="s">
        <v>171</v>
      </c>
      <c r="E261" s="42"/>
      <c r="F261" s="202" t="s">
        <v>404</v>
      </c>
      <c r="G261" s="42"/>
      <c r="H261" s="42"/>
      <c r="I261" s="201"/>
      <c r="J261" s="201"/>
      <c r="K261" s="151"/>
      <c r="L261" s="20"/>
      <c r="M261" s="21"/>
      <c r="N261" s="124"/>
      <c r="O261" s="125"/>
      <c r="P261" s="42"/>
      <c r="Q261" s="42"/>
      <c r="R261" s="42"/>
      <c r="S261" s="42"/>
      <c r="T261" s="42"/>
      <c r="U261" s="42"/>
      <c r="V261" s="42"/>
      <c r="W261" s="42"/>
      <c r="X261" s="43"/>
      <c r="Y261" s="20"/>
      <c r="Z261" s="20"/>
      <c r="AA261" s="20"/>
      <c r="AB261" s="20"/>
      <c r="AC261" s="20"/>
      <c r="AD261" s="20"/>
      <c r="AE261" s="20"/>
      <c r="AT261" s="14" t="s">
        <v>171</v>
      </c>
      <c r="AU261" s="14" t="s">
        <v>82</v>
      </c>
    </row>
    <row r="262" spans="1:65" s="2" customFormat="1" ht="16.5" customHeight="1">
      <c r="A262" s="20"/>
      <c r="B262" s="197"/>
      <c r="C262" s="126" t="s">
        <v>230</v>
      </c>
      <c r="D262" s="126" t="s">
        <v>182</v>
      </c>
      <c r="E262" s="127" t="s">
        <v>406</v>
      </c>
      <c r="F262" s="128" t="s">
        <v>407</v>
      </c>
      <c r="G262" s="129" t="s">
        <v>286</v>
      </c>
      <c r="H262" s="130">
        <v>1</v>
      </c>
      <c r="I262" s="131"/>
      <c r="J262" s="131"/>
      <c r="K262" s="203">
        <f>ROUND(P262*H262,2)</f>
        <v>0</v>
      </c>
      <c r="L262" s="181"/>
      <c r="M262" s="21"/>
      <c r="N262" s="132" t="s">
        <v>1</v>
      </c>
      <c r="O262" s="118" t="s">
        <v>37</v>
      </c>
      <c r="P262" s="119">
        <f>I262+J262</f>
        <v>0</v>
      </c>
      <c r="Q262" s="119">
        <f>ROUND(I262*H262,2)</f>
        <v>0</v>
      </c>
      <c r="R262" s="119">
        <f>ROUND(J262*H262,2)</f>
        <v>0</v>
      </c>
      <c r="S262" s="42"/>
      <c r="T262" s="120">
        <f>S262*H262</f>
        <v>0</v>
      </c>
      <c r="U262" s="120">
        <v>0</v>
      </c>
      <c r="V262" s="120">
        <f>U262*H262</f>
        <v>0</v>
      </c>
      <c r="W262" s="120">
        <v>0</v>
      </c>
      <c r="X262" s="121">
        <f>W262*H262</f>
        <v>0</v>
      </c>
      <c r="Y262" s="20"/>
      <c r="Z262" s="20"/>
      <c r="AA262" s="20"/>
      <c r="AB262" s="20"/>
      <c r="AC262" s="20"/>
      <c r="AD262" s="20"/>
      <c r="AE262" s="20"/>
      <c r="AR262" s="122" t="s">
        <v>374</v>
      </c>
      <c r="AT262" s="122" t="s">
        <v>182</v>
      </c>
      <c r="AU262" s="122" t="s">
        <v>82</v>
      </c>
      <c r="AY262" s="14" t="s">
        <v>160</v>
      </c>
      <c r="BE262" s="123">
        <f>IF(O262="základní",K262,0)</f>
        <v>0</v>
      </c>
      <c r="BF262" s="123">
        <f>IF(O262="snížená",K262,0)</f>
        <v>0</v>
      </c>
      <c r="BG262" s="123">
        <f>IF(O262="zákl. přenesená",K262,0)</f>
        <v>0</v>
      </c>
      <c r="BH262" s="123">
        <f>IF(O262="sníž. přenesená",K262,0)</f>
        <v>0</v>
      </c>
      <c r="BI262" s="123">
        <f>IF(O262="nulová",K262,0)</f>
        <v>0</v>
      </c>
      <c r="BJ262" s="14" t="s">
        <v>82</v>
      </c>
      <c r="BK262" s="123">
        <f>ROUND(P262*H262,2)</f>
        <v>0</v>
      </c>
      <c r="BL262" s="14" t="s">
        <v>374</v>
      </c>
      <c r="BM262" s="122" t="s">
        <v>408</v>
      </c>
    </row>
    <row r="263" spans="1:47" s="2" customFormat="1" ht="12">
      <c r="A263" s="20"/>
      <c r="B263" s="150"/>
      <c r="C263" s="42"/>
      <c r="D263" s="199" t="s">
        <v>169</v>
      </c>
      <c r="E263" s="42"/>
      <c r="F263" s="200" t="s">
        <v>407</v>
      </c>
      <c r="G263" s="42"/>
      <c r="H263" s="42"/>
      <c r="I263" s="201"/>
      <c r="J263" s="201"/>
      <c r="K263" s="151"/>
      <c r="L263" s="20"/>
      <c r="M263" s="21"/>
      <c r="N263" s="124"/>
      <c r="O263" s="125"/>
      <c r="P263" s="42"/>
      <c r="Q263" s="42"/>
      <c r="R263" s="42"/>
      <c r="S263" s="42"/>
      <c r="T263" s="42"/>
      <c r="U263" s="42"/>
      <c r="V263" s="42"/>
      <c r="W263" s="42"/>
      <c r="X263" s="43"/>
      <c r="Y263" s="20"/>
      <c r="Z263" s="20"/>
      <c r="AA263" s="20"/>
      <c r="AB263" s="20"/>
      <c r="AC263" s="20"/>
      <c r="AD263" s="20"/>
      <c r="AE263" s="20"/>
      <c r="AT263" s="14" t="s">
        <v>169</v>
      </c>
      <c r="AU263" s="14" t="s">
        <v>82</v>
      </c>
    </row>
    <row r="264" spans="1:47" s="2" customFormat="1" ht="48.75">
      <c r="A264" s="20"/>
      <c r="B264" s="150"/>
      <c r="C264" s="42"/>
      <c r="D264" s="199" t="s">
        <v>171</v>
      </c>
      <c r="E264" s="42"/>
      <c r="F264" s="202" t="s">
        <v>409</v>
      </c>
      <c r="G264" s="42"/>
      <c r="H264" s="42"/>
      <c r="I264" s="201"/>
      <c r="J264" s="201"/>
      <c r="K264" s="151"/>
      <c r="L264" s="20"/>
      <c r="M264" s="21"/>
      <c r="N264" s="124"/>
      <c r="O264" s="125"/>
      <c r="P264" s="42"/>
      <c r="Q264" s="42"/>
      <c r="R264" s="42"/>
      <c r="S264" s="42"/>
      <c r="T264" s="42"/>
      <c r="U264" s="42"/>
      <c r="V264" s="42"/>
      <c r="W264" s="42"/>
      <c r="X264" s="43"/>
      <c r="Y264" s="20"/>
      <c r="Z264" s="20"/>
      <c r="AA264" s="20"/>
      <c r="AB264" s="20"/>
      <c r="AC264" s="20"/>
      <c r="AD264" s="20"/>
      <c r="AE264" s="20"/>
      <c r="AT264" s="14" t="s">
        <v>171</v>
      </c>
      <c r="AU264" s="14" t="s">
        <v>82</v>
      </c>
    </row>
    <row r="265" spans="1:65" s="2" customFormat="1" ht="24.2" customHeight="1">
      <c r="A265" s="20"/>
      <c r="B265" s="197"/>
      <c r="C265" s="126" t="s">
        <v>437</v>
      </c>
      <c r="D265" s="126" t="s">
        <v>182</v>
      </c>
      <c r="E265" s="127" t="s">
        <v>411</v>
      </c>
      <c r="F265" s="128" t="s">
        <v>412</v>
      </c>
      <c r="G265" s="129" t="s">
        <v>166</v>
      </c>
      <c r="H265" s="130">
        <v>1</v>
      </c>
      <c r="I265" s="131"/>
      <c r="J265" s="131"/>
      <c r="K265" s="203">
        <f>ROUND(P265*H265,2)</f>
        <v>0</v>
      </c>
      <c r="L265" s="181"/>
      <c r="M265" s="21"/>
      <c r="N265" s="132" t="s">
        <v>1</v>
      </c>
      <c r="O265" s="118" t="s">
        <v>37</v>
      </c>
      <c r="P265" s="119">
        <f>I265+J265</f>
        <v>0</v>
      </c>
      <c r="Q265" s="119">
        <f>ROUND(I265*H265,2)</f>
        <v>0</v>
      </c>
      <c r="R265" s="119">
        <f>ROUND(J265*H265,2)</f>
        <v>0</v>
      </c>
      <c r="S265" s="42"/>
      <c r="T265" s="120">
        <f>S265*H265</f>
        <v>0</v>
      </c>
      <c r="U265" s="120">
        <v>0</v>
      </c>
      <c r="V265" s="120">
        <f>U265*H265</f>
        <v>0</v>
      </c>
      <c r="W265" s="120">
        <v>0</v>
      </c>
      <c r="X265" s="121">
        <f>W265*H265</f>
        <v>0</v>
      </c>
      <c r="Y265" s="20"/>
      <c r="Z265" s="20"/>
      <c r="AA265" s="20"/>
      <c r="AB265" s="20"/>
      <c r="AC265" s="20"/>
      <c r="AD265" s="20"/>
      <c r="AE265" s="20"/>
      <c r="AR265" s="122" t="s">
        <v>168</v>
      </c>
      <c r="AT265" s="122" t="s">
        <v>182</v>
      </c>
      <c r="AU265" s="122" t="s">
        <v>82</v>
      </c>
      <c r="AY265" s="14" t="s">
        <v>160</v>
      </c>
      <c r="BE265" s="123">
        <f>IF(O265="základní",K265,0)</f>
        <v>0</v>
      </c>
      <c r="BF265" s="123">
        <f>IF(O265="snížená",K265,0)</f>
        <v>0</v>
      </c>
      <c r="BG265" s="123">
        <f>IF(O265="zákl. přenesená",K265,0)</f>
        <v>0</v>
      </c>
      <c r="BH265" s="123">
        <f>IF(O265="sníž. přenesená",K265,0)</f>
        <v>0</v>
      </c>
      <c r="BI265" s="123">
        <f>IF(O265="nulová",K265,0)</f>
        <v>0</v>
      </c>
      <c r="BJ265" s="14" t="s">
        <v>82</v>
      </c>
      <c r="BK265" s="123">
        <f>ROUND(P265*H265,2)</f>
        <v>0</v>
      </c>
      <c r="BL265" s="14" t="s">
        <v>168</v>
      </c>
      <c r="BM265" s="122" t="s">
        <v>413</v>
      </c>
    </row>
    <row r="266" spans="1:47" s="2" customFormat="1" ht="12">
      <c r="A266" s="20"/>
      <c r="B266" s="150"/>
      <c r="C266" s="42"/>
      <c r="D266" s="199" t="s">
        <v>169</v>
      </c>
      <c r="E266" s="42"/>
      <c r="F266" s="200" t="s">
        <v>412</v>
      </c>
      <c r="G266" s="42"/>
      <c r="H266" s="42"/>
      <c r="I266" s="201"/>
      <c r="J266" s="201"/>
      <c r="K266" s="151"/>
      <c r="L266" s="20"/>
      <c r="M266" s="21"/>
      <c r="N266" s="124"/>
      <c r="O266" s="125"/>
      <c r="P266" s="42"/>
      <c r="Q266" s="42"/>
      <c r="R266" s="42"/>
      <c r="S266" s="42"/>
      <c r="T266" s="42"/>
      <c r="U266" s="42"/>
      <c r="V266" s="42"/>
      <c r="W266" s="42"/>
      <c r="X266" s="43"/>
      <c r="Y266" s="20"/>
      <c r="Z266" s="20"/>
      <c r="AA266" s="20"/>
      <c r="AB266" s="20"/>
      <c r="AC266" s="20"/>
      <c r="AD266" s="20"/>
      <c r="AE266" s="20"/>
      <c r="AT266" s="14" t="s">
        <v>169</v>
      </c>
      <c r="AU266" s="14" t="s">
        <v>82</v>
      </c>
    </row>
    <row r="267" spans="1:65" s="2" customFormat="1" ht="16.5" customHeight="1">
      <c r="A267" s="20"/>
      <c r="B267" s="197"/>
      <c r="C267" s="126" t="s">
        <v>471</v>
      </c>
      <c r="D267" s="126" t="s">
        <v>182</v>
      </c>
      <c r="E267" s="127" t="s">
        <v>415</v>
      </c>
      <c r="F267" s="128" t="s">
        <v>1</v>
      </c>
      <c r="G267" s="129" t="s">
        <v>166</v>
      </c>
      <c r="H267" s="130">
        <v>1</v>
      </c>
      <c r="I267" s="131"/>
      <c r="J267" s="131"/>
      <c r="K267" s="203">
        <f>ROUND(P267*H267,2)</f>
        <v>0</v>
      </c>
      <c r="L267" s="181"/>
      <c r="M267" s="21"/>
      <c r="N267" s="132" t="s">
        <v>1</v>
      </c>
      <c r="O267" s="118" t="s">
        <v>37</v>
      </c>
      <c r="P267" s="119">
        <f>I267+J267</f>
        <v>0</v>
      </c>
      <c r="Q267" s="119">
        <f>ROUND(I267*H267,2)</f>
        <v>0</v>
      </c>
      <c r="R267" s="119">
        <f>ROUND(J267*H267,2)</f>
        <v>0</v>
      </c>
      <c r="S267" s="42"/>
      <c r="T267" s="120">
        <f>S267*H267</f>
        <v>0</v>
      </c>
      <c r="U267" s="120">
        <v>0</v>
      </c>
      <c r="V267" s="120">
        <f>U267*H267</f>
        <v>0</v>
      </c>
      <c r="W267" s="120">
        <v>0</v>
      </c>
      <c r="X267" s="121">
        <f>W267*H267</f>
        <v>0</v>
      </c>
      <c r="Y267" s="20"/>
      <c r="Z267" s="20"/>
      <c r="AA267" s="20"/>
      <c r="AB267" s="20"/>
      <c r="AC267" s="20"/>
      <c r="AD267" s="20"/>
      <c r="AE267" s="20"/>
      <c r="AR267" s="122" t="s">
        <v>374</v>
      </c>
      <c r="AT267" s="122" t="s">
        <v>182</v>
      </c>
      <c r="AU267" s="122" t="s">
        <v>82</v>
      </c>
      <c r="AY267" s="14" t="s">
        <v>160</v>
      </c>
      <c r="BE267" s="123">
        <f>IF(O267="základní",K267,0)</f>
        <v>0</v>
      </c>
      <c r="BF267" s="123">
        <f>IF(O267="snížená",K267,0)</f>
        <v>0</v>
      </c>
      <c r="BG267" s="123">
        <f>IF(O267="zákl. přenesená",K267,0)</f>
        <v>0</v>
      </c>
      <c r="BH267" s="123">
        <f>IF(O267="sníž. přenesená",K267,0)</f>
        <v>0</v>
      </c>
      <c r="BI267" s="123">
        <f>IF(O267="nulová",K267,0)</f>
        <v>0</v>
      </c>
      <c r="BJ267" s="14" t="s">
        <v>82</v>
      </c>
      <c r="BK267" s="123">
        <f>ROUND(P267*H267,2)</f>
        <v>0</v>
      </c>
      <c r="BL267" s="14" t="s">
        <v>374</v>
      </c>
      <c r="BM267" s="122" t="s">
        <v>416</v>
      </c>
    </row>
    <row r="268" spans="1:47" s="2" customFormat="1" ht="12">
      <c r="A268" s="20"/>
      <c r="B268" s="150"/>
      <c r="C268" s="42"/>
      <c r="D268" s="199" t="s">
        <v>169</v>
      </c>
      <c r="E268" s="42"/>
      <c r="F268" s="200" t="s">
        <v>417</v>
      </c>
      <c r="G268" s="42"/>
      <c r="H268" s="42"/>
      <c r="I268" s="201"/>
      <c r="J268" s="201"/>
      <c r="K268" s="151"/>
      <c r="L268" s="20"/>
      <c r="M268" s="21"/>
      <c r="N268" s="133"/>
      <c r="O268" s="134"/>
      <c r="P268" s="135"/>
      <c r="Q268" s="135"/>
      <c r="R268" s="135"/>
      <c r="S268" s="135"/>
      <c r="T268" s="135"/>
      <c r="U268" s="135"/>
      <c r="V268" s="135"/>
      <c r="W268" s="135"/>
      <c r="X268" s="136"/>
      <c r="Y268" s="20"/>
      <c r="Z268" s="20"/>
      <c r="AA268" s="20"/>
      <c r="AB268" s="20"/>
      <c r="AC268" s="20"/>
      <c r="AD268" s="20"/>
      <c r="AE268" s="20"/>
      <c r="AT268" s="14" t="s">
        <v>169</v>
      </c>
      <c r="AU268" s="14" t="s">
        <v>82</v>
      </c>
    </row>
    <row r="269" spans="1:31" s="2" customFormat="1" ht="6.95" customHeight="1" thickBot="1">
      <c r="A269" s="20"/>
      <c r="B269" s="177"/>
      <c r="C269" s="178"/>
      <c r="D269" s="178"/>
      <c r="E269" s="178"/>
      <c r="F269" s="178"/>
      <c r="G269" s="178"/>
      <c r="H269" s="178"/>
      <c r="I269" s="178"/>
      <c r="J269" s="178"/>
      <c r="K269" s="179"/>
      <c r="L269" s="34"/>
      <c r="M269" s="21"/>
      <c r="N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</sheetData>
  <autoFilter ref="C123:L268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271"/>
  <sheetViews>
    <sheetView showGridLines="0" zoomScale="40" zoomScaleNormal="40" workbookViewId="0" topLeftCell="A1">
      <selection activeCell="AA10" sqref="AA1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114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472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ROUND((SUM(BE124:BE270)),2)</f>
        <v>0</v>
      </c>
      <c r="G35" s="42"/>
      <c r="H35" s="42"/>
      <c r="I35" s="226">
        <v>0.21</v>
      </c>
      <c r="J35" s="42"/>
      <c r="K35" s="221">
        <f>ROUND(((SUM(BE124:BE270))*I35),2)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ROUND((SUM(BF124:BF270)),2)</f>
        <v>0</v>
      </c>
      <c r="G36" s="42"/>
      <c r="H36" s="42"/>
      <c r="I36" s="226">
        <v>0.15</v>
      </c>
      <c r="J36" s="42"/>
      <c r="K36" s="221">
        <f>ROUND(((SUM(BF124:BF270))*I36),2)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ROUND((SUM(BG124:BG270)),2)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ROUND((SUM(BH124:BH270)),2)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ROUND((SUM(BI124:BI270)),2)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SO11 - SKLAD PHM MSTĚTICE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Q174</f>
        <v>0</v>
      </c>
      <c r="J100" s="90">
        <f>R174</f>
        <v>0</v>
      </c>
      <c r="K100" s="216">
        <f>K174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Q208</f>
        <v>0</v>
      </c>
      <c r="J101" s="90">
        <f>R208</f>
        <v>0</v>
      </c>
      <c r="K101" s="216">
        <f>K208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Q219</f>
        <v>0</v>
      </c>
      <c r="J102" s="90">
        <f>R219</f>
        <v>0</v>
      </c>
      <c r="K102" s="216">
        <f>K219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Q236</f>
        <v>0</v>
      </c>
      <c r="J103" s="90">
        <f>R236</f>
        <v>0</v>
      </c>
      <c r="K103" s="216">
        <f>K236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Q245</f>
        <v>0</v>
      </c>
      <c r="J104" s="86">
        <f>R245</f>
        <v>0</v>
      </c>
      <c r="K104" s="213">
        <f>K245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SO11 - SKLAD PHM MSTĚTICE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Q125+Q245</f>
        <v>0</v>
      </c>
      <c r="R124" s="96">
        <f>R125+R245</f>
        <v>0</v>
      </c>
      <c r="S124" s="50"/>
      <c r="T124" s="97">
        <f>T125+T245</f>
        <v>0</v>
      </c>
      <c r="U124" s="50"/>
      <c r="V124" s="97">
        <f>V125+V245</f>
        <v>7E-05</v>
      </c>
      <c r="W124" s="50"/>
      <c r="X124" s="98">
        <f>X125+X245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BK125+BK245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Q126+Q141+Q174+Q208+Q219+Q236</f>
        <v>0</v>
      </c>
      <c r="R125" s="104">
        <f>R126+R141+R174+R208+R219+R236</f>
        <v>0</v>
      </c>
      <c r="S125" s="103"/>
      <c r="T125" s="105">
        <f>T126+T141+T174+T208+T219+T236</f>
        <v>0</v>
      </c>
      <c r="U125" s="103"/>
      <c r="V125" s="105">
        <f>V126+V141+V174+V208+V219+V236</f>
        <v>7E-05</v>
      </c>
      <c r="W125" s="103"/>
      <c r="X125" s="106">
        <f>X126+X141+X174+X208+X219+X236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BK126+BK141+BK174+BK208+BK219+BK236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07.25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2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31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31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SUM(Q142:Q173)</f>
        <v>0</v>
      </c>
      <c r="R141" s="104">
        <f>SUM(R142:R173)</f>
        <v>0</v>
      </c>
      <c r="S141" s="103"/>
      <c r="T141" s="105">
        <f>SUM(T142:T173)</f>
        <v>0</v>
      </c>
      <c r="U141" s="103"/>
      <c r="V141" s="105">
        <f>SUM(V142:V173)</f>
        <v>0</v>
      </c>
      <c r="W141" s="103"/>
      <c r="X141" s="106">
        <f>SUM(X142:X173)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SUM(BK142:BK173)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4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4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3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3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2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3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3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473</v>
      </c>
      <c r="F156" s="111" t="s">
        <v>474</v>
      </c>
      <c r="G156" s="112" t="s">
        <v>166</v>
      </c>
      <c r="H156" s="113">
        <v>1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471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474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16.5" customHeight="1">
      <c r="A158" s="20"/>
      <c r="B158" s="197"/>
      <c r="C158" s="109" t="s">
        <v>9</v>
      </c>
      <c r="D158" s="109" t="s">
        <v>163</v>
      </c>
      <c r="E158" s="110" t="s">
        <v>225</v>
      </c>
      <c r="F158" s="111" t="s">
        <v>226</v>
      </c>
      <c r="G158" s="112" t="s">
        <v>166</v>
      </c>
      <c r="H158" s="113">
        <v>1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227</v>
      </c>
    </row>
    <row r="159" spans="1:47" s="2" customFormat="1" ht="12">
      <c r="A159" s="20"/>
      <c r="B159" s="150"/>
      <c r="C159" s="42"/>
      <c r="D159" s="199" t="s">
        <v>169</v>
      </c>
      <c r="E159" s="42"/>
      <c r="F159" s="200" t="s">
        <v>226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16.5" customHeight="1">
      <c r="A160" s="20"/>
      <c r="B160" s="197"/>
      <c r="C160" s="109" t="s">
        <v>231</v>
      </c>
      <c r="D160" s="109" t="s">
        <v>163</v>
      </c>
      <c r="E160" s="110" t="s">
        <v>419</v>
      </c>
      <c r="F160" s="111" t="s">
        <v>420</v>
      </c>
      <c r="G160" s="112" t="s">
        <v>166</v>
      </c>
      <c r="H160" s="113">
        <v>2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421</v>
      </c>
    </row>
    <row r="161" spans="1:47" s="2" customFormat="1" ht="12">
      <c r="A161" s="20"/>
      <c r="B161" s="150"/>
      <c r="C161" s="42"/>
      <c r="D161" s="199" t="s">
        <v>169</v>
      </c>
      <c r="E161" s="42"/>
      <c r="F161" s="200" t="s">
        <v>420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24.2" customHeight="1">
      <c r="A162" s="20"/>
      <c r="B162" s="197"/>
      <c r="C162" s="109" t="s">
        <v>235</v>
      </c>
      <c r="D162" s="109" t="s">
        <v>163</v>
      </c>
      <c r="E162" s="110" t="s">
        <v>228</v>
      </c>
      <c r="F162" s="111" t="s">
        <v>229</v>
      </c>
      <c r="G162" s="112" t="s">
        <v>166</v>
      </c>
      <c r="H162" s="113">
        <v>2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230</v>
      </c>
    </row>
    <row r="163" spans="1:47" s="2" customFormat="1" ht="19.5">
      <c r="A163" s="20"/>
      <c r="B163" s="150"/>
      <c r="C163" s="42"/>
      <c r="D163" s="199" t="s">
        <v>169</v>
      </c>
      <c r="E163" s="42"/>
      <c r="F163" s="200" t="s">
        <v>229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16.5" customHeight="1">
      <c r="A164" s="20"/>
      <c r="B164" s="197"/>
      <c r="C164" s="109" t="s">
        <v>180</v>
      </c>
      <c r="D164" s="109" t="s">
        <v>163</v>
      </c>
      <c r="E164" s="110" t="s">
        <v>232</v>
      </c>
      <c r="F164" s="111" t="s">
        <v>233</v>
      </c>
      <c r="G164" s="112" t="s">
        <v>166</v>
      </c>
      <c r="H164" s="113">
        <v>3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234</v>
      </c>
    </row>
    <row r="165" spans="1:47" s="2" customFormat="1" ht="12">
      <c r="A165" s="20"/>
      <c r="B165" s="150"/>
      <c r="C165" s="42"/>
      <c r="D165" s="199" t="s">
        <v>169</v>
      </c>
      <c r="E165" s="42"/>
      <c r="F165" s="200" t="s">
        <v>233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24.2" customHeight="1">
      <c r="A166" s="20"/>
      <c r="B166" s="197"/>
      <c r="C166" s="109" t="s">
        <v>241</v>
      </c>
      <c r="D166" s="109" t="s">
        <v>163</v>
      </c>
      <c r="E166" s="110" t="s">
        <v>236</v>
      </c>
      <c r="F166" s="111" t="s">
        <v>222</v>
      </c>
      <c r="G166" s="112" t="s">
        <v>166</v>
      </c>
      <c r="H166" s="113">
        <v>2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237</v>
      </c>
    </row>
    <row r="167" spans="1:47" s="2" customFormat="1" ht="19.5">
      <c r="A167" s="20"/>
      <c r="B167" s="150"/>
      <c r="C167" s="42"/>
      <c r="D167" s="199" t="s">
        <v>169</v>
      </c>
      <c r="E167" s="42"/>
      <c r="F167" s="200" t="s">
        <v>222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21.75" customHeight="1">
      <c r="A168" s="20"/>
      <c r="B168" s="197"/>
      <c r="C168" s="109" t="s">
        <v>246</v>
      </c>
      <c r="D168" s="109" t="s">
        <v>163</v>
      </c>
      <c r="E168" s="110" t="s">
        <v>238</v>
      </c>
      <c r="F168" s="111" t="s">
        <v>239</v>
      </c>
      <c r="G168" s="112" t="s">
        <v>166</v>
      </c>
      <c r="H168" s="113">
        <v>3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240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239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1:65" s="2" customFormat="1" ht="16.5" customHeight="1">
      <c r="A170" s="20"/>
      <c r="B170" s="197"/>
      <c r="C170" s="109" t="s">
        <v>8</v>
      </c>
      <c r="D170" s="109" t="s">
        <v>163</v>
      </c>
      <c r="E170" s="110" t="s">
        <v>242</v>
      </c>
      <c r="F170" s="111" t="s">
        <v>243</v>
      </c>
      <c r="G170" s="112" t="s">
        <v>166</v>
      </c>
      <c r="H170" s="113">
        <v>3</v>
      </c>
      <c r="I170" s="114"/>
      <c r="J170" s="115"/>
      <c r="K170" s="198">
        <f>ROUND(P170*H170,2)</f>
        <v>0</v>
      </c>
      <c r="L170" s="180"/>
      <c r="M170" s="116"/>
      <c r="N170" s="117" t="s">
        <v>1</v>
      </c>
      <c r="O170" s="118" t="s">
        <v>37</v>
      </c>
      <c r="P170" s="119">
        <f>I170+J170</f>
        <v>0</v>
      </c>
      <c r="Q170" s="119">
        <f>ROUND(I170*H170,2)</f>
        <v>0</v>
      </c>
      <c r="R170" s="119">
        <f>ROUND(J170*H170,2)</f>
        <v>0</v>
      </c>
      <c r="S170" s="42"/>
      <c r="T170" s="120">
        <f>S170*H170</f>
        <v>0</v>
      </c>
      <c r="U170" s="120">
        <v>0</v>
      </c>
      <c r="V170" s="120">
        <f>U170*H170</f>
        <v>0</v>
      </c>
      <c r="W170" s="120">
        <v>0</v>
      </c>
      <c r="X170" s="121">
        <f>W170*H170</f>
        <v>0</v>
      </c>
      <c r="Y170" s="20"/>
      <c r="Z170" s="20"/>
      <c r="AA170" s="20"/>
      <c r="AB170" s="20"/>
      <c r="AC170" s="20"/>
      <c r="AD170" s="20"/>
      <c r="AE170" s="20"/>
      <c r="AR170" s="122" t="s">
        <v>167</v>
      </c>
      <c r="AT170" s="122" t="s">
        <v>163</v>
      </c>
      <c r="AU170" s="122" t="s">
        <v>84</v>
      </c>
      <c r="AY170" s="14" t="s">
        <v>160</v>
      </c>
      <c r="BE170" s="123">
        <f>IF(O170="základní",K170,0)</f>
        <v>0</v>
      </c>
      <c r="BF170" s="123">
        <f>IF(O170="snížená",K170,0)</f>
        <v>0</v>
      </c>
      <c r="BG170" s="123">
        <f>IF(O170="zákl. přenesená",K170,0)</f>
        <v>0</v>
      </c>
      <c r="BH170" s="123">
        <f>IF(O170="sníž. přenesená",K170,0)</f>
        <v>0</v>
      </c>
      <c r="BI170" s="123">
        <f>IF(O170="nulová",K170,0)</f>
        <v>0</v>
      </c>
      <c r="BJ170" s="14" t="s">
        <v>82</v>
      </c>
      <c r="BK170" s="123">
        <f>ROUND(P170*H170,2)</f>
        <v>0</v>
      </c>
      <c r="BL170" s="14" t="s">
        <v>168</v>
      </c>
      <c r="BM170" s="122" t="s">
        <v>244</v>
      </c>
    </row>
    <row r="171" spans="1:47" s="2" customFormat="1" ht="12">
      <c r="A171" s="20"/>
      <c r="B171" s="150"/>
      <c r="C171" s="42"/>
      <c r="D171" s="199" t="s">
        <v>169</v>
      </c>
      <c r="E171" s="42"/>
      <c r="F171" s="200" t="s">
        <v>245</v>
      </c>
      <c r="G171" s="42"/>
      <c r="H171" s="42"/>
      <c r="I171" s="201"/>
      <c r="J171" s="201"/>
      <c r="K171" s="151"/>
      <c r="L171" s="20"/>
      <c r="M171" s="21"/>
      <c r="N171" s="124"/>
      <c r="O171" s="125"/>
      <c r="P171" s="42"/>
      <c r="Q171" s="42"/>
      <c r="R171" s="42"/>
      <c r="S171" s="42"/>
      <c r="T171" s="42"/>
      <c r="U171" s="42"/>
      <c r="V171" s="42"/>
      <c r="W171" s="42"/>
      <c r="X171" s="43"/>
      <c r="Y171" s="20"/>
      <c r="Z171" s="20"/>
      <c r="AA171" s="20"/>
      <c r="AB171" s="20"/>
      <c r="AC171" s="20"/>
      <c r="AD171" s="20"/>
      <c r="AE171" s="20"/>
      <c r="AT171" s="14" t="s">
        <v>169</v>
      </c>
      <c r="AU171" s="14" t="s">
        <v>84</v>
      </c>
    </row>
    <row r="172" spans="1:65" s="2" customFormat="1" ht="16.5" customHeight="1">
      <c r="A172" s="20"/>
      <c r="B172" s="197"/>
      <c r="C172" s="109" t="s">
        <v>256</v>
      </c>
      <c r="D172" s="109" t="s">
        <v>163</v>
      </c>
      <c r="E172" s="110" t="s">
        <v>247</v>
      </c>
      <c r="F172" s="111" t="s">
        <v>248</v>
      </c>
      <c r="G172" s="112" t="s">
        <v>166</v>
      </c>
      <c r="H172" s="113">
        <v>2</v>
      </c>
      <c r="I172" s="114"/>
      <c r="J172" s="115"/>
      <c r="K172" s="198">
        <f>ROUND(P172*H172,2)</f>
        <v>0</v>
      </c>
      <c r="L172" s="180"/>
      <c r="M172" s="116"/>
      <c r="N172" s="117" t="s">
        <v>1</v>
      </c>
      <c r="O172" s="118" t="s">
        <v>37</v>
      </c>
      <c r="P172" s="119">
        <f>I172+J172</f>
        <v>0</v>
      </c>
      <c r="Q172" s="119">
        <f>ROUND(I172*H172,2)</f>
        <v>0</v>
      </c>
      <c r="R172" s="119">
        <f>ROUND(J172*H172,2)</f>
        <v>0</v>
      </c>
      <c r="S172" s="42"/>
      <c r="T172" s="120">
        <f>S172*H172</f>
        <v>0</v>
      </c>
      <c r="U172" s="120">
        <v>0</v>
      </c>
      <c r="V172" s="120">
        <f>U172*H172</f>
        <v>0</v>
      </c>
      <c r="W172" s="120">
        <v>0</v>
      </c>
      <c r="X172" s="121">
        <f>W172*H172</f>
        <v>0</v>
      </c>
      <c r="Y172" s="20"/>
      <c r="Z172" s="20"/>
      <c r="AA172" s="20"/>
      <c r="AB172" s="20"/>
      <c r="AC172" s="20"/>
      <c r="AD172" s="20"/>
      <c r="AE172" s="20"/>
      <c r="AR172" s="122" t="s">
        <v>167</v>
      </c>
      <c r="AT172" s="122" t="s">
        <v>163</v>
      </c>
      <c r="AU172" s="122" t="s">
        <v>84</v>
      </c>
      <c r="AY172" s="14" t="s">
        <v>160</v>
      </c>
      <c r="BE172" s="123">
        <f>IF(O172="základní",K172,0)</f>
        <v>0</v>
      </c>
      <c r="BF172" s="123">
        <f>IF(O172="snížená",K172,0)</f>
        <v>0</v>
      </c>
      <c r="BG172" s="123">
        <f>IF(O172="zákl. přenesená",K172,0)</f>
        <v>0</v>
      </c>
      <c r="BH172" s="123">
        <f>IF(O172="sníž. přenesená",K172,0)</f>
        <v>0</v>
      </c>
      <c r="BI172" s="123">
        <f>IF(O172="nulová",K172,0)</f>
        <v>0</v>
      </c>
      <c r="BJ172" s="14" t="s">
        <v>82</v>
      </c>
      <c r="BK172" s="123">
        <f>ROUND(P172*H172,2)</f>
        <v>0</v>
      </c>
      <c r="BL172" s="14" t="s">
        <v>168</v>
      </c>
      <c r="BM172" s="122" t="s">
        <v>249</v>
      </c>
    </row>
    <row r="173" spans="1:47" s="2" customFormat="1" ht="12">
      <c r="A173" s="20"/>
      <c r="B173" s="150"/>
      <c r="C173" s="42"/>
      <c r="D173" s="199" t="s">
        <v>169</v>
      </c>
      <c r="E173" s="42"/>
      <c r="F173" s="200" t="s">
        <v>248</v>
      </c>
      <c r="G173" s="42"/>
      <c r="H173" s="42"/>
      <c r="I173" s="201"/>
      <c r="J173" s="201"/>
      <c r="K173" s="151"/>
      <c r="L173" s="20"/>
      <c r="M173" s="21"/>
      <c r="N173" s="124"/>
      <c r="O173" s="125"/>
      <c r="P173" s="42"/>
      <c r="Q173" s="42"/>
      <c r="R173" s="42"/>
      <c r="S173" s="42"/>
      <c r="T173" s="42"/>
      <c r="U173" s="42"/>
      <c r="V173" s="42"/>
      <c r="W173" s="42"/>
      <c r="X173" s="43"/>
      <c r="Y173" s="20"/>
      <c r="Z173" s="20"/>
      <c r="AA173" s="20"/>
      <c r="AB173" s="20"/>
      <c r="AC173" s="20"/>
      <c r="AD173" s="20"/>
      <c r="AE173" s="20"/>
      <c r="AT173" s="14" t="s">
        <v>169</v>
      </c>
      <c r="AU173" s="14" t="s">
        <v>84</v>
      </c>
    </row>
    <row r="174" spans="2:63" s="12" customFormat="1" ht="22.9" customHeight="1">
      <c r="B174" s="190"/>
      <c r="C174" s="103"/>
      <c r="D174" s="191" t="s">
        <v>73</v>
      </c>
      <c r="E174" s="195" t="s">
        <v>250</v>
      </c>
      <c r="F174" s="195" t="s">
        <v>251</v>
      </c>
      <c r="G174" s="103"/>
      <c r="H174" s="103"/>
      <c r="I174" s="193"/>
      <c r="J174" s="193"/>
      <c r="K174" s="196">
        <f>BK174</f>
        <v>0</v>
      </c>
      <c r="M174" s="100"/>
      <c r="N174" s="102"/>
      <c r="O174" s="103"/>
      <c r="P174" s="103"/>
      <c r="Q174" s="104">
        <f>SUM(Q175:Q207)</f>
        <v>0</v>
      </c>
      <c r="R174" s="104">
        <f>SUM(R175:R207)</f>
        <v>0</v>
      </c>
      <c r="S174" s="103"/>
      <c r="T174" s="105">
        <f>SUM(T175:T207)</f>
        <v>0</v>
      </c>
      <c r="U174" s="103"/>
      <c r="V174" s="105">
        <f>SUM(V175:V207)</f>
        <v>0</v>
      </c>
      <c r="W174" s="103"/>
      <c r="X174" s="106">
        <f>SUM(X175:X207)</f>
        <v>0</v>
      </c>
      <c r="AR174" s="101" t="s">
        <v>82</v>
      </c>
      <c r="AT174" s="107" t="s">
        <v>73</v>
      </c>
      <c r="AU174" s="107" t="s">
        <v>82</v>
      </c>
      <c r="AY174" s="101" t="s">
        <v>160</v>
      </c>
      <c r="BK174" s="108">
        <f>SUM(BK175:BK207)</f>
        <v>0</v>
      </c>
    </row>
    <row r="175" spans="1:65" s="2" customFormat="1" ht="24.2" customHeight="1">
      <c r="A175" s="20"/>
      <c r="B175" s="197"/>
      <c r="C175" s="109" t="s">
        <v>260</v>
      </c>
      <c r="D175" s="109" t="s">
        <v>163</v>
      </c>
      <c r="E175" s="110" t="s">
        <v>252</v>
      </c>
      <c r="F175" s="111" t="s">
        <v>253</v>
      </c>
      <c r="G175" s="112" t="s">
        <v>166</v>
      </c>
      <c r="H175" s="113">
        <v>1</v>
      </c>
      <c r="I175" s="114"/>
      <c r="J175" s="115"/>
      <c r="K175" s="198">
        <f>ROUND(P175*H175,2)</f>
        <v>0</v>
      </c>
      <c r="L175" s="180"/>
      <c r="M175" s="116"/>
      <c r="N175" s="117" t="s">
        <v>1</v>
      </c>
      <c r="O175" s="118" t="s">
        <v>37</v>
      </c>
      <c r="P175" s="119">
        <f>I175+J175</f>
        <v>0</v>
      </c>
      <c r="Q175" s="119">
        <f>ROUND(I175*H175,2)</f>
        <v>0</v>
      </c>
      <c r="R175" s="119">
        <f>ROUND(J175*H175,2)</f>
        <v>0</v>
      </c>
      <c r="S175" s="42"/>
      <c r="T175" s="120">
        <f>S175*H175</f>
        <v>0</v>
      </c>
      <c r="U175" s="120">
        <v>0</v>
      </c>
      <c r="V175" s="120">
        <f>U175*H175</f>
        <v>0</v>
      </c>
      <c r="W175" s="120">
        <v>0</v>
      </c>
      <c r="X175" s="121">
        <f>W175*H175</f>
        <v>0</v>
      </c>
      <c r="Y175" s="20"/>
      <c r="Z175" s="20"/>
      <c r="AA175" s="20"/>
      <c r="AB175" s="20"/>
      <c r="AC175" s="20"/>
      <c r="AD175" s="20"/>
      <c r="AE175" s="20"/>
      <c r="AR175" s="122" t="s">
        <v>167</v>
      </c>
      <c r="AT175" s="122" t="s">
        <v>163</v>
      </c>
      <c r="AU175" s="122" t="s">
        <v>84</v>
      </c>
      <c r="AY175" s="14" t="s">
        <v>160</v>
      </c>
      <c r="BE175" s="123">
        <f>IF(O175="základní",K175,0)</f>
        <v>0</v>
      </c>
      <c r="BF175" s="123">
        <f>IF(O175="snížená",K175,0)</f>
        <v>0</v>
      </c>
      <c r="BG175" s="123">
        <f>IF(O175="zákl. přenesená",K175,0)</f>
        <v>0</v>
      </c>
      <c r="BH175" s="123">
        <f>IF(O175="sníž. přenesená",K175,0)</f>
        <v>0</v>
      </c>
      <c r="BI175" s="123">
        <f>IF(O175="nulová",K175,0)</f>
        <v>0</v>
      </c>
      <c r="BJ175" s="14" t="s">
        <v>82</v>
      </c>
      <c r="BK175" s="123">
        <f>ROUND(P175*H175,2)</f>
        <v>0</v>
      </c>
      <c r="BL175" s="14" t="s">
        <v>168</v>
      </c>
      <c r="BM175" s="122" t="s">
        <v>254</v>
      </c>
    </row>
    <row r="176" spans="1:47" s="2" customFormat="1" ht="19.5">
      <c r="A176" s="20"/>
      <c r="B176" s="150"/>
      <c r="C176" s="42"/>
      <c r="D176" s="199" t="s">
        <v>169</v>
      </c>
      <c r="E176" s="42"/>
      <c r="F176" s="200" t="s">
        <v>253</v>
      </c>
      <c r="G176" s="42"/>
      <c r="H176" s="42"/>
      <c r="I176" s="201"/>
      <c r="J176" s="201"/>
      <c r="K176" s="151"/>
      <c r="L176" s="20"/>
      <c r="M176" s="21"/>
      <c r="N176" s="124"/>
      <c r="O176" s="125"/>
      <c r="P176" s="42"/>
      <c r="Q176" s="42"/>
      <c r="R176" s="42"/>
      <c r="S176" s="42"/>
      <c r="T176" s="42"/>
      <c r="U176" s="42"/>
      <c r="V176" s="42"/>
      <c r="W176" s="42"/>
      <c r="X176" s="43"/>
      <c r="Y176" s="20"/>
      <c r="Z176" s="20"/>
      <c r="AA176" s="20"/>
      <c r="AB176" s="20"/>
      <c r="AC176" s="20"/>
      <c r="AD176" s="20"/>
      <c r="AE176" s="20"/>
      <c r="AT176" s="14" t="s">
        <v>169</v>
      </c>
      <c r="AU176" s="14" t="s">
        <v>84</v>
      </c>
    </row>
    <row r="177" spans="1:47" s="2" customFormat="1" ht="117">
      <c r="A177" s="20"/>
      <c r="B177" s="150"/>
      <c r="C177" s="42"/>
      <c r="D177" s="199" t="s">
        <v>171</v>
      </c>
      <c r="E177" s="42"/>
      <c r="F177" s="202" t="s">
        <v>439</v>
      </c>
      <c r="G177" s="42"/>
      <c r="H177" s="42"/>
      <c r="I177" s="201"/>
      <c r="J177" s="201"/>
      <c r="K177" s="151"/>
      <c r="L177" s="20"/>
      <c r="M177" s="21"/>
      <c r="N177" s="124"/>
      <c r="O177" s="125"/>
      <c r="P177" s="42"/>
      <c r="Q177" s="42"/>
      <c r="R177" s="42"/>
      <c r="S177" s="42"/>
      <c r="T177" s="42"/>
      <c r="U177" s="42"/>
      <c r="V177" s="42"/>
      <c r="W177" s="42"/>
      <c r="X177" s="43"/>
      <c r="Y177" s="20"/>
      <c r="Z177" s="20"/>
      <c r="AA177" s="20"/>
      <c r="AB177" s="20"/>
      <c r="AC177" s="20"/>
      <c r="AD177" s="20"/>
      <c r="AE177" s="20"/>
      <c r="AT177" s="14" t="s">
        <v>171</v>
      </c>
      <c r="AU177" s="14" t="s">
        <v>84</v>
      </c>
    </row>
    <row r="178" spans="1:65" s="2" customFormat="1" ht="16.5" customHeight="1">
      <c r="A178" s="20"/>
      <c r="B178" s="197"/>
      <c r="C178" s="109" t="s">
        <v>264</v>
      </c>
      <c r="D178" s="109" t="s">
        <v>163</v>
      </c>
      <c r="E178" s="110" t="s">
        <v>257</v>
      </c>
      <c r="F178" s="111" t="s">
        <v>258</v>
      </c>
      <c r="G178" s="112" t="s">
        <v>166</v>
      </c>
      <c r="H178" s="113">
        <v>1</v>
      </c>
      <c r="I178" s="114"/>
      <c r="J178" s="115"/>
      <c r="K178" s="198">
        <f>ROUND(P178*H178,2)</f>
        <v>0</v>
      </c>
      <c r="L178" s="180"/>
      <c r="M178" s="116"/>
      <c r="N178" s="117" t="s">
        <v>1</v>
      </c>
      <c r="O178" s="118" t="s">
        <v>37</v>
      </c>
      <c r="P178" s="119">
        <f>I178+J178</f>
        <v>0</v>
      </c>
      <c r="Q178" s="119">
        <f>ROUND(I178*H178,2)</f>
        <v>0</v>
      </c>
      <c r="R178" s="119">
        <f>ROUND(J178*H178,2)</f>
        <v>0</v>
      </c>
      <c r="S178" s="42"/>
      <c r="T178" s="120">
        <f>S178*H178</f>
        <v>0</v>
      </c>
      <c r="U178" s="120">
        <v>0</v>
      </c>
      <c r="V178" s="120">
        <f>U178*H178</f>
        <v>0</v>
      </c>
      <c r="W178" s="120">
        <v>0</v>
      </c>
      <c r="X178" s="121">
        <f>W178*H178</f>
        <v>0</v>
      </c>
      <c r="Y178" s="20"/>
      <c r="Z178" s="20"/>
      <c r="AA178" s="20"/>
      <c r="AB178" s="20"/>
      <c r="AC178" s="20"/>
      <c r="AD178" s="20"/>
      <c r="AE178" s="20"/>
      <c r="AR178" s="122" t="s">
        <v>167</v>
      </c>
      <c r="AT178" s="122" t="s">
        <v>163</v>
      </c>
      <c r="AU178" s="122" t="s">
        <v>84</v>
      </c>
      <c r="AY178" s="14" t="s">
        <v>160</v>
      </c>
      <c r="BE178" s="123">
        <f>IF(O178="základní",K178,0)</f>
        <v>0</v>
      </c>
      <c r="BF178" s="123">
        <f>IF(O178="snížená",K178,0)</f>
        <v>0</v>
      </c>
      <c r="BG178" s="123">
        <f>IF(O178="zákl. přenesená",K178,0)</f>
        <v>0</v>
      </c>
      <c r="BH178" s="123">
        <f>IF(O178="sníž. přenesená",K178,0)</f>
        <v>0</v>
      </c>
      <c r="BI178" s="123">
        <f>IF(O178="nulová",K178,0)</f>
        <v>0</v>
      </c>
      <c r="BJ178" s="14" t="s">
        <v>82</v>
      </c>
      <c r="BK178" s="123">
        <f>ROUND(P178*H178,2)</f>
        <v>0</v>
      </c>
      <c r="BL178" s="14" t="s">
        <v>168</v>
      </c>
      <c r="BM178" s="122" t="s">
        <v>259</v>
      </c>
    </row>
    <row r="179" spans="1:47" s="2" customFormat="1" ht="12">
      <c r="A179" s="20"/>
      <c r="B179" s="150"/>
      <c r="C179" s="42"/>
      <c r="D179" s="199" t="s">
        <v>169</v>
      </c>
      <c r="E179" s="42"/>
      <c r="F179" s="200" t="s">
        <v>258</v>
      </c>
      <c r="G179" s="42"/>
      <c r="H179" s="42"/>
      <c r="I179" s="201"/>
      <c r="J179" s="201"/>
      <c r="K179" s="151"/>
      <c r="L179" s="20"/>
      <c r="M179" s="21"/>
      <c r="N179" s="124"/>
      <c r="O179" s="125"/>
      <c r="P179" s="42"/>
      <c r="Q179" s="42"/>
      <c r="R179" s="42"/>
      <c r="S179" s="42"/>
      <c r="T179" s="42"/>
      <c r="U179" s="42"/>
      <c r="V179" s="42"/>
      <c r="W179" s="42"/>
      <c r="X179" s="43"/>
      <c r="Y179" s="20"/>
      <c r="Z179" s="20"/>
      <c r="AA179" s="20"/>
      <c r="AB179" s="20"/>
      <c r="AC179" s="20"/>
      <c r="AD179" s="20"/>
      <c r="AE179" s="20"/>
      <c r="AT179" s="14" t="s">
        <v>169</v>
      </c>
      <c r="AU179" s="14" t="s">
        <v>84</v>
      </c>
    </row>
    <row r="180" spans="1:47" s="2" customFormat="1" ht="321.75">
      <c r="A180" s="20"/>
      <c r="B180" s="150"/>
      <c r="C180" s="42"/>
      <c r="D180" s="199" t="s">
        <v>171</v>
      </c>
      <c r="E180" s="42"/>
      <c r="F180" s="202" t="s">
        <v>481</v>
      </c>
      <c r="G180" s="42"/>
      <c r="H180" s="42"/>
      <c r="I180" s="201"/>
      <c r="J180" s="201"/>
      <c r="K180" s="151"/>
      <c r="L180" s="20"/>
      <c r="M180" s="21"/>
      <c r="N180" s="124"/>
      <c r="O180" s="125"/>
      <c r="P180" s="42"/>
      <c r="Q180" s="42"/>
      <c r="R180" s="42"/>
      <c r="S180" s="42"/>
      <c r="T180" s="42"/>
      <c r="U180" s="42"/>
      <c r="V180" s="42"/>
      <c r="W180" s="42"/>
      <c r="X180" s="43"/>
      <c r="Y180" s="20"/>
      <c r="Z180" s="20"/>
      <c r="AA180" s="20"/>
      <c r="AB180" s="20"/>
      <c r="AC180" s="20"/>
      <c r="AD180" s="20"/>
      <c r="AE180" s="20"/>
      <c r="AT180" s="14" t="s">
        <v>171</v>
      </c>
      <c r="AU180" s="14" t="s">
        <v>84</v>
      </c>
    </row>
    <row r="181" spans="1:65" s="2" customFormat="1" ht="21.75" customHeight="1">
      <c r="A181" s="20"/>
      <c r="B181" s="197"/>
      <c r="C181" s="109" t="s">
        <v>268</v>
      </c>
      <c r="D181" s="109" t="s">
        <v>163</v>
      </c>
      <c r="E181" s="110" t="s">
        <v>261</v>
      </c>
      <c r="F181" s="111" t="s">
        <v>262</v>
      </c>
      <c r="G181" s="112" t="s">
        <v>166</v>
      </c>
      <c r="H181" s="113">
        <v>1</v>
      </c>
      <c r="I181" s="114"/>
      <c r="J181" s="115"/>
      <c r="K181" s="198">
        <f>ROUND(P181*H181,2)</f>
        <v>0</v>
      </c>
      <c r="L181" s="180"/>
      <c r="M181" s="116"/>
      <c r="N181" s="117" t="s">
        <v>1</v>
      </c>
      <c r="O181" s="118" t="s">
        <v>37</v>
      </c>
      <c r="P181" s="119">
        <f>I181+J181</f>
        <v>0</v>
      </c>
      <c r="Q181" s="119">
        <f>ROUND(I181*H181,2)</f>
        <v>0</v>
      </c>
      <c r="R181" s="119">
        <f>ROUND(J181*H181,2)</f>
        <v>0</v>
      </c>
      <c r="S181" s="42"/>
      <c r="T181" s="120">
        <f>S181*H181</f>
        <v>0</v>
      </c>
      <c r="U181" s="120">
        <v>0</v>
      </c>
      <c r="V181" s="120">
        <f>U181*H181</f>
        <v>0</v>
      </c>
      <c r="W181" s="120">
        <v>0</v>
      </c>
      <c r="X181" s="121">
        <f>W181*H181</f>
        <v>0</v>
      </c>
      <c r="Y181" s="20"/>
      <c r="Z181" s="20"/>
      <c r="AA181" s="20"/>
      <c r="AB181" s="20"/>
      <c r="AC181" s="20"/>
      <c r="AD181" s="20"/>
      <c r="AE181" s="20"/>
      <c r="AR181" s="122" t="s">
        <v>167</v>
      </c>
      <c r="AT181" s="122" t="s">
        <v>163</v>
      </c>
      <c r="AU181" s="122" t="s">
        <v>84</v>
      </c>
      <c r="AY181" s="14" t="s">
        <v>160</v>
      </c>
      <c r="BE181" s="123">
        <f>IF(O181="základní",K181,0)</f>
        <v>0</v>
      </c>
      <c r="BF181" s="123">
        <f>IF(O181="snížená",K181,0)</f>
        <v>0</v>
      </c>
      <c r="BG181" s="123">
        <f>IF(O181="zákl. přenesená",K181,0)</f>
        <v>0</v>
      </c>
      <c r="BH181" s="123">
        <f>IF(O181="sníž. přenesená",K181,0)</f>
        <v>0</v>
      </c>
      <c r="BI181" s="123">
        <f>IF(O181="nulová",K181,0)</f>
        <v>0</v>
      </c>
      <c r="BJ181" s="14" t="s">
        <v>82</v>
      </c>
      <c r="BK181" s="123">
        <f>ROUND(P181*H181,2)</f>
        <v>0</v>
      </c>
      <c r="BL181" s="14" t="s">
        <v>168</v>
      </c>
      <c r="BM181" s="122" t="s">
        <v>263</v>
      </c>
    </row>
    <row r="182" spans="1:47" s="2" customFormat="1" ht="12">
      <c r="A182" s="20"/>
      <c r="B182" s="150"/>
      <c r="C182" s="42"/>
      <c r="D182" s="199" t="s">
        <v>169</v>
      </c>
      <c r="E182" s="42"/>
      <c r="F182" s="200" t="s">
        <v>262</v>
      </c>
      <c r="G182" s="42"/>
      <c r="H182" s="42"/>
      <c r="I182" s="201"/>
      <c r="J182" s="201"/>
      <c r="K182" s="151"/>
      <c r="L182" s="20"/>
      <c r="M182" s="21"/>
      <c r="N182" s="124"/>
      <c r="O182" s="125"/>
      <c r="P182" s="42"/>
      <c r="Q182" s="42"/>
      <c r="R182" s="42"/>
      <c r="S182" s="42"/>
      <c r="T182" s="42"/>
      <c r="U182" s="42"/>
      <c r="V182" s="42"/>
      <c r="W182" s="42"/>
      <c r="X182" s="43"/>
      <c r="Y182" s="20"/>
      <c r="Z182" s="20"/>
      <c r="AA182" s="20"/>
      <c r="AB182" s="20"/>
      <c r="AC182" s="20"/>
      <c r="AD182" s="20"/>
      <c r="AE182" s="20"/>
      <c r="AT182" s="14" t="s">
        <v>169</v>
      </c>
      <c r="AU182" s="14" t="s">
        <v>84</v>
      </c>
    </row>
    <row r="183" spans="1:47" s="2" customFormat="1" ht="48.75">
      <c r="A183" s="20"/>
      <c r="B183" s="150"/>
      <c r="C183" s="42"/>
      <c r="D183" s="199" t="s">
        <v>171</v>
      </c>
      <c r="E183" s="42"/>
      <c r="F183" s="202" t="s">
        <v>487</v>
      </c>
      <c r="G183" s="42"/>
      <c r="H183" s="42"/>
      <c r="I183" s="201"/>
      <c r="J183" s="201"/>
      <c r="K183" s="151"/>
      <c r="L183" s="20"/>
      <c r="M183" s="21"/>
      <c r="N183" s="124"/>
      <c r="O183" s="125"/>
      <c r="P183" s="42"/>
      <c r="Q183" s="42"/>
      <c r="R183" s="42"/>
      <c r="S183" s="42"/>
      <c r="T183" s="42"/>
      <c r="U183" s="42"/>
      <c r="V183" s="42"/>
      <c r="W183" s="42"/>
      <c r="X183" s="43"/>
      <c r="Y183" s="20"/>
      <c r="Z183" s="20"/>
      <c r="AA183" s="20"/>
      <c r="AB183" s="20"/>
      <c r="AC183" s="20"/>
      <c r="AD183" s="20"/>
      <c r="AE183" s="20"/>
      <c r="AT183" s="14" t="s">
        <v>171</v>
      </c>
      <c r="AU183" s="14" t="s">
        <v>84</v>
      </c>
    </row>
    <row r="184" spans="1:65" s="2" customFormat="1" ht="24.2" customHeight="1">
      <c r="A184" s="20"/>
      <c r="B184" s="197"/>
      <c r="C184" s="109" t="s">
        <v>189</v>
      </c>
      <c r="D184" s="109" t="s">
        <v>163</v>
      </c>
      <c r="E184" s="110" t="s">
        <v>265</v>
      </c>
      <c r="F184" s="111" t="s">
        <v>266</v>
      </c>
      <c r="G184" s="112" t="s">
        <v>166</v>
      </c>
      <c r="H184" s="113">
        <v>1</v>
      </c>
      <c r="I184" s="114"/>
      <c r="J184" s="115"/>
      <c r="K184" s="198">
        <f>ROUND(P184*H184,2)</f>
        <v>0</v>
      </c>
      <c r="L184" s="180"/>
      <c r="M184" s="116"/>
      <c r="N184" s="117" t="s">
        <v>1</v>
      </c>
      <c r="O184" s="118" t="s">
        <v>37</v>
      </c>
      <c r="P184" s="119">
        <f>I184+J184</f>
        <v>0</v>
      </c>
      <c r="Q184" s="119">
        <f>ROUND(I184*H184,2)</f>
        <v>0</v>
      </c>
      <c r="R184" s="119">
        <f>ROUND(J184*H184,2)</f>
        <v>0</v>
      </c>
      <c r="S184" s="42"/>
      <c r="T184" s="120">
        <f>S184*H184</f>
        <v>0</v>
      </c>
      <c r="U184" s="120">
        <v>0</v>
      </c>
      <c r="V184" s="120">
        <f>U184*H184</f>
        <v>0</v>
      </c>
      <c r="W184" s="120">
        <v>0</v>
      </c>
      <c r="X184" s="121">
        <f>W184*H184</f>
        <v>0</v>
      </c>
      <c r="Y184" s="20"/>
      <c r="Z184" s="20"/>
      <c r="AA184" s="20"/>
      <c r="AB184" s="20"/>
      <c r="AC184" s="20"/>
      <c r="AD184" s="20"/>
      <c r="AE184" s="20"/>
      <c r="AR184" s="122" t="s">
        <v>167</v>
      </c>
      <c r="AT184" s="122" t="s">
        <v>163</v>
      </c>
      <c r="AU184" s="122" t="s">
        <v>84</v>
      </c>
      <c r="AY184" s="14" t="s">
        <v>160</v>
      </c>
      <c r="BE184" s="123">
        <f>IF(O184="základní",K184,0)</f>
        <v>0</v>
      </c>
      <c r="BF184" s="123">
        <f>IF(O184="snížená",K184,0)</f>
        <v>0</v>
      </c>
      <c r="BG184" s="123">
        <f>IF(O184="zákl. přenesená",K184,0)</f>
        <v>0</v>
      </c>
      <c r="BH184" s="123">
        <f>IF(O184="sníž. přenesená",K184,0)</f>
        <v>0</v>
      </c>
      <c r="BI184" s="123">
        <f>IF(O184="nulová",K184,0)</f>
        <v>0</v>
      </c>
      <c r="BJ184" s="14" t="s">
        <v>82</v>
      </c>
      <c r="BK184" s="123">
        <f>ROUND(P184*H184,2)</f>
        <v>0</v>
      </c>
      <c r="BL184" s="14" t="s">
        <v>168</v>
      </c>
      <c r="BM184" s="122" t="s">
        <v>267</v>
      </c>
    </row>
    <row r="185" spans="1:47" s="2" customFormat="1" ht="12">
      <c r="A185" s="20"/>
      <c r="B185" s="150"/>
      <c r="C185" s="42"/>
      <c r="D185" s="199" t="s">
        <v>169</v>
      </c>
      <c r="E185" s="42"/>
      <c r="F185" s="200" t="s">
        <v>266</v>
      </c>
      <c r="G185" s="42"/>
      <c r="H185" s="42"/>
      <c r="I185" s="201"/>
      <c r="J185" s="201"/>
      <c r="K185" s="151"/>
      <c r="L185" s="20"/>
      <c r="M185" s="21"/>
      <c r="N185" s="124"/>
      <c r="O185" s="125"/>
      <c r="P185" s="42"/>
      <c r="Q185" s="42"/>
      <c r="R185" s="42"/>
      <c r="S185" s="42"/>
      <c r="T185" s="42"/>
      <c r="U185" s="42"/>
      <c r="V185" s="42"/>
      <c r="W185" s="42"/>
      <c r="X185" s="43"/>
      <c r="Y185" s="20"/>
      <c r="Z185" s="20"/>
      <c r="AA185" s="20"/>
      <c r="AB185" s="20"/>
      <c r="AC185" s="20"/>
      <c r="AD185" s="20"/>
      <c r="AE185" s="20"/>
      <c r="AT185" s="14" t="s">
        <v>169</v>
      </c>
      <c r="AU185" s="14" t="s">
        <v>84</v>
      </c>
    </row>
    <row r="186" spans="1:47" s="2" customFormat="1" ht="48.75">
      <c r="A186" s="20"/>
      <c r="B186" s="150"/>
      <c r="C186" s="42"/>
      <c r="D186" s="199" t="s">
        <v>171</v>
      </c>
      <c r="E186" s="42"/>
      <c r="F186" s="202" t="s">
        <v>486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171</v>
      </c>
      <c r="AU186" s="14" t="s">
        <v>84</v>
      </c>
    </row>
    <row r="187" spans="1:65" s="2" customFormat="1" ht="16.5" customHeight="1">
      <c r="A187" s="20"/>
      <c r="B187" s="197"/>
      <c r="C187" s="109" t="s">
        <v>274</v>
      </c>
      <c r="D187" s="109" t="s">
        <v>163</v>
      </c>
      <c r="E187" s="110" t="s">
        <v>269</v>
      </c>
      <c r="F187" s="111" t="s">
        <v>491</v>
      </c>
      <c r="G187" s="112" t="s">
        <v>166</v>
      </c>
      <c r="H187" s="113">
        <v>1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270</v>
      </c>
    </row>
    <row r="188" spans="1:47" s="2" customFormat="1" ht="58.5">
      <c r="A188" s="20"/>
      <c r="B188" s="150"/>
      <c r="C188" s="42"/>
      <c r="D188" s="199" t="s">
        <v>169</v>
      </c>
      <c r="E188" s="42"/>
      <c r="F188" s="200" t="s">
        <v>492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16.5" customHeight="1">
      <c r="A189" s="20"/>
      <c r="B189" s="197"/>
      <c r="C189" s="109" t="s">
        <v>279</v>
      </c>
      <c r="D189" s="109" t="s">
        <v>163</v>
      </c>
      <c r="E189" s="110" t="s">
        <v>271</v>
      </c>
      <c r="F189" s="111" t="s">
        <v>272</v>
      </c>
      <c r="G189" s="112" t="s">
        <v>166</v>
      </c>
      <c r="H189" s="113">
        <v>1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273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272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21.75" customHeight="1">
      <c r="A191" s="20"/>
      <c r="B191" s="197"/>
      <c r="C191" s="109" t="s">
        <v>283</v>
      </c>
      <c r="D191" s="109" t="s">
        <v>163</v>
      </c>
      <c r="E191" s="110" t="s">
        <v>275</v>
      </c>
      <c r="F191" s="111" t="s">
        <v>276</v>
      </c>
      <c r="G191" s="112" t="s">
        <v>277</v>
      </c>
      <c r="H191" s="113">
        <v>305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278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276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16.5" customHeight="1">
      <c r="A193" s="20"/>
      <c r="B193" s="197"/>
      <c r="C193" s="109" t="s">
        <v>254</v>
      </c>
      <c r="D193" s="109" t="s">
        <v>163</v>
      </c>
      <c r="E193" s="110" t="s">
        <v>280</v>
      </c>
      <c r="F193" s="111" t="s">
        <v>281</v>
      </c>
      <c r="G193" s="112" t="s">
        <v>277</v>
      </c>
      <c r="H193" s="113">
        <v>100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282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281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24.2" customHeight="1">
      <c r="A195" s="20"/>
      <c r="B195" s="197"/>
      <c r="C195" s="109" t="s">
        <v>291</v>
      </c>
      <c r="D195" s="109" t="s">
        <v>163</v>
      </c>
      <c r="E195" s="110" t="s">
        <v>284</v>
      </c>
      <c r="F195" s="111" t="s">
        <v>285</v>
      </c>
      <c r="G195" s="112" t="s">
        <v>286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287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285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24.2" customHeight="1">
      <c r="A197" s="20"/>
      <c r="B197" s="197"/>
      <c r="C197" s="109" t="s">
        <v>259</v>
      </c>
      <c r="D197" s="109" t="s">
        <v>163</v>
      </c>
      <c r="E197" s="110" t="s">
        <v>288</v>
      </c>
      <c r="F197" s="111" t="s">
        <v>289</v>
      </c>
      <c r="G197" s="112" t="s">
        <v>166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290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289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16.5" customHeight="1">
      <c r="A199" s="20"/>
      <c r="B199" s="197"/>
      <c r="C199" s="109" t="s">
        <v>299</v>
      </c>
      <c r="D199" s="109" t="s">
        <v>163</v>
      </c>
      <c r="E199" s="110" t="s">
        <v>292</v>
      </c>
      <c r="F199" s="111" t="s">
        <v>293</v>
      </c>
      <c r="G199" s="112" t="s">
        <v>166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294</v>
      </c>
    </row>
    <row r="200" spans="1:47" s="2" customFormat="1" ht="12">
      <c r="A200" s="20"/>
      <c r="B200" s="150"/>
      <c r="C200" s="42"/>
      <c r="D200" s="199" t="s">
        <v>169</v>
      </c>
      <c r="E200" s="42"/>
      <c r="F200" s="200" t="s">
        <v>293</v>
      </c>
      <c r="G200" s="42"/>
      <c r="H200" s="42"/>
      <c r="I200" s="201"/>
      <c r="J200" s="201"/>
      <c r="K200" s="151"/>
      <c r="L200" s="20"/>
      <c r="M200" s="21"/>
      <c r="N200" s="124"/>
      <c r="O200" s="125"/>
      <c r="P200" s="42"/>
      <c r="Q200" s="42"/>
      <c r="R200" s="42"/>
      <c r="S200" s="42"/>
      <c r="T200" s="42"/>
      <c r="U200" s="42"/>
      <c r="V200" s="42"/>
      <c r="W200" s="42"/>
      <c r="X200" s="43"/>
      <c r="Y200" s="20"/>
      <c r="Z200" s="20"/>
      <c r="AA200" s="20"/>
      <c r="AB200" s="20"/>
      <c r="AC200" s="20"/>
      <c r="AD200" s="20"/>
      <c r="AE200" s="20"/>
      <c r="AT200" s="14" t="s">
        <v>169</v>
      </c>
      <c r="AU200" s="14" t="s">
        <v>84</v>
      </c>
    </row>
    <row r="201" spans="1:65" s="2" customFormat="1" ht="16.5" customHeight="1">
      <c r="A201" s="20"/>
      <c r="B201" s="197"/>
      <c r="C201" s="109" t="s">
        <v>263</v>
      </c>
      <c r="D201" s="109" t="s">
        <v>163</v>
      </c>
      <c r="E201" s="110" t="s">
        <v>295</v>
      </c>
      <c r="F201" s="111" t="s">
        <v>296</v>
      </c>
      <c r="G201" s="112" t="s">
        <v>297</v>
      </c>
      <c r="H201" s="113">
        <v>1</v>
      </c>
      <c r="I201" s="114"/>
      <c r="J201" s="115"/>
      <c r="K201" s="198">
        <f>ROUND(P201*H201,2)</f>
        <v>0</v>
      </c>
      <c r="L201" s="180"/>
      <c r="M201" s="116"/>
      <c r="N201" s="117" t="s">
        <v>1</v>
      </c>
      <c r="O201" s="118" t="s">
        <v>37</v>
      </c>
      <c r="P201" s="119">
        <f>I201+J201</f>
        <v>0</v>
      </c>
      <c r="Q201" s="119">
        <f>ROUND(I201*H201,2)</f>
        <v>0</v>
      </c>
      <c r="R201" s="119">
        <f>ROUND(J201*H201,2)</f>
        <v>0</v>
      </c>
      <c r="S201" s="42"/>
      <c r="T201" s="120">
        <f>S201*H201</f>
        <v>0</v>
      </c>
      <c r="U201" s="120">
        <v>0</v>
      </c>
      <c r="V201" s="120">
        <f>U201*H201</f>
        <v>0</v>
      </c>
      <c r="W201" s="120">
        <v>0</v>
      </c>
      <c r="X201" s="121">
        <f>W201*H201</f>
        <v>0</v>
      </c>
      <c r="Y201" s="20"/>
      <c r="Z201" s="20"/>
      <c r="AA201" s="20"/>
      <c r="AB201" s="20"/>
      <c r="AC201" s="20"/>
      <c r="AD201" s="20"/>
      <c r="AE201" s="20"/>
      <c r="AR201" s="122" t="s">
        <v>167</v>
      </c>
      <c r="AT201" s="122" t="s">
        <v>163</v>
      </c>
      <c r="AU201" s="122" t="s">
        <v>84</v>
      </c>
      <c r="AY201" s="14" t="s">
        <v>160</v>
      </c>
      <c r="BE201" s="123">
        <f>IF(O201="základní",K201,0)</f>
        <v>0</v>
      </c>
      <c r="BF201" s="123">
        <f>IF(O201="snížená",K201,0)</f>
        <v>0</v>
      </c>
      <c r="BG201" s="123">
        <f>IF(O201="zákl. přenesená",K201,0)</f>
        <v>0</v>
      </c>
      <c r="BH201" s="123">
        <f>IF(O201="sníž. přenesená",K201,0)</f>
        <v>0</v>
      </c>
      <c r="BI201" s="123">
        <f>IF(O201="nulová",K201,0)</f>
        <v>0</v>
      </c>
      <c r="BJ201" s="14" t="s">
        <v>82</v>
      </c>
      <c r="BK201" s="123">
        <f>ROUND(P201*H201,2)</f>
        <v>0</v>
      </c>
      <c r="BL201" s="14" t="s">
        <v>168</v>
      </c>
      <c r="BM201" s="122" t="s">
        <v>298</v>
      </c>
    </row>
    <row r="202" spans="1:47" s="2" customFormat="1" ht="12">
      <c r="A202" s="20"/>
      <c r="B202" s="150"/>
      <c r="C202" s="42"/>
      <c r="D202" s="199" t="s">
        <v>169</v>
      </c>
      <c r="E202" s="42"/>
      <c r="F202" s="200" t="s">
        <v>296</v>
      </c>
      <c r="G202" s="42"/>
      <c r="H202" s="42"/>
      <c r="I202" s="201"/>
      <c r="J202" s="201"/>
      <c r="K202" s="151"/>
      <c r="L202" s="20"/>
      <c r="M202" s="21"/>
      <c r="N202" s="124"/>
      <c r="O202" s="125"/>
      <c r="P202" s="42"/>
      <c r="Q202" s="42"/>
      <c r="R202" s="42"/>
      <c r="S202" s="42"/>
      <c r="T202" s="42"/>
      <c r="U202" s="42"/>
      <c r="V202" s="42"/>
      <c r="W202" s="42"/>
      <c r="X202" s="43"/>
      <c r="Y202" s="20"/>
      <c r="Z202" s="20"/>
      <c r="AA202" s="20"/>
      <c r="AB202" s="20"/>
      <c r="AC202" s="20"/>
      <c r="AD202" s="20"/>
      <c r="AE202" s="20"/>
      <c r="AT202" s="14" t="s">
        <v>169</v>
      </c>
      <c r="AU202" s="14" t="s">
        <v>84</v>
      </c>
    </row>
    <row r="203" spans="1:65" s="2" customFormat="1" ht="24.2" customHeight="1">
      <c r="A203" s="20"/>
      <c r="B203" s="197"/>
      <c r="C203" s="109" t="s">
        <v>306</v>
      </c>
      <c r="D203" s="109" t="s">
        <v>163</v>
      </c>
      <c r="E203" s="110" t="s">
        <v>300</v>
      </c>
      <c r="F203" s="111" t="s">
        <v>493</v>
      </c>
      <c r="G203" s="112" t="s">
        <v>166</v>
      </c>
      <c r="H203" s="113">
        <v>1</v>
      </c>
      <c r="I203" s="114"/>
      <c r="J203" s="115"/>
      <c r="K203" s="198">
        <f>ROUND(P203*H203,2)</f>
        <v>0</v>
      </c>
      <c r="L203" s="180"/>
      <c r="M203" s="116"/>
      <c r="N203" s="117" t="s">
        <v>1</v>
      </c>
      <c r="O203" s="118" t="s">
        <v>37</v>
      </c>
      <c r="P203" s="119">
        <f>I203+J203</f>
        <v>0</v>
      </c>
      <c r="Q203" s="119">
        <f>ROUND(I203*H203,2)</f>
        <v>0</v>
      </c>
      <c r="R203" s="119">
        <f>ROUND(J203*H203,2)</f>
        <v>0</v>
      </c>
      <c r="S203" s="42"/>
      <c r="T203" s="120">
        <f>S203*H203</f>
        <v>0</v>
      </c>
      <c r="U203" s="120">
        <v>0</v>
      </c>
      <c r="V203" s="120">
        <f>U203*H203</f>
        <v>0</v>
      </c>
      <c r="W203" s="120">
        <v>0</v>
      </c>
      <c r="X203" s="121">
        <f>W203*H203</f>
        <v>0</v>
      </c>
      <c r="Y203" s="20"/>
      <c r="Z203" s="20"/>
      <c r="AA203" s="20"/>
      <c r="AB203" s="20"/>
      <c r="AC203" s="20"/>
      <c r="AD203" s="20"/>
      <c r="AE203" s="20"/>
      <c r="AR203" s="122" t="s">
        <v>167</v>
      </c>
      <c r="AT203" s="122" t="s">
        <v>163</v>
      </c>
      <c r="AU203" s="122" t="s">
        <v>84</v>
      </c>
      <c r="AY203" s="14" t="s">
        <v>160</v>
      </c>
      <c r="BE203" s="123">
        <f>IF(O203="základní",K203,0)</f>
        <v>0</v>
      </c>
      <c r="BF203" s="123">
        <f>IF(O203="snížená",K203,0)</f>
        <v>0</v>
      </c>
      <c r="BG203" s="123">
        <f>IF(O203="zákl. přenesená",K203,0)</f>
        <v>0</v>
      </c>
      <c r="BH203" s="123">
        <f>IF(O203="sníž. přenesená",K203,0)</f>
        <v>0</v>
      </c>
      <c r="BI203" s="123">
        <f>IF(O203="nulová",K203,0)</f>
        <v>0</v>
      </c>
      <c r="BJ203" s="14" t="s">
        <v>82</v>
      </c>
      <c r="BK203" s="123">
        <f>ROUND(P203*H203,2)</f>
        <v>0</v>
      </c>
      <c r="BL203" s="14" t="s">
        <v>168</v>
      </c>
      <c r="BM203" s="122" t="s">
        <v>302</v>
      </c>
    </row>
    <row r="204" spans="1:65" s="2" customFormat="1" ht="24.2" customHeight="1">
      <c r="A204" s="20"/>
      <c r="B204" s="197"/>
      <c r="C204" s="109" t="s">
        <v>267</v>
      </c>
      <c r="D204" s="109" t="s">
        <v>163</v>
      </c>
      <c r="E204" s="110" t="s">
        <v>303</v>
      </c>
      <c r="F204" s="111" t="s">
        <v>304</v>
      </c>
      <c r="G204" s="112" t="s">
        <v>166</v>
      </c>
      <c r="H204" s="113">
        <v>2</v>
      </c>
      <c r="I204" s="114"/>
      <c r="J204" s="115"/>
      <c r="K204" s="198">
        <f>ROUND(P204*H204,2)</f>
        <v>0</v>
      </c>
      <c r="L204" s="180"/>
      <c r="M204" s="116"/>
      <c r="N204" s="117" t="s">
        <v>1</v>
      </c>
      <c r="O204" s="118" t="s">
        <v>37</v>
      </c>
      <c r="P204" s="119">
        <f>I204+J204</f>
        <v>0</v>
      </c>
      <c r="Q204" s="119">
        <f>ROUND(I204*H204,2)</f>
        <v>0</v>
      </c>
      <c r="R204" s="119">
        <f>ROUND(J204*H204,2)</f>
        <v>0</v>
      </c>
      <c r="S204" s="42"/>
      <c r="T204" s="120">
        <f>S204*H204</f>
        <v>0</v>
      </c>
      <c r="U204" s="120">
        <v>0</v>
      </c>
      <c r="V204" s="120">
        <f>U204*H204</f>
        <v>0</v>
      </c>
      <c r="W204" s="120">
        <v>0</v>
      </c>
      <c r="X204" s="121">
        <f>W204*H204</f>
        <v>0</v>
      </c>
      <c r="Y204" s="20"/>
      <c r="Z204" s="20"/>
      <c r="AA204" s="20"/>
      <c r="AB204" s="20"/>
      <c r="AC204" s="20"/>
      <c r="AD204" s="20"/>
      <c r="AE204" s="20"/>
      <c r="AR204" s="122" t="s">
        <v>167</v>
      </c>
      <c r="AT204" s="122" t="s">
        <v>163</v>
      </c>
      <c r="AU204" s="122" t="s">
        <v>84</v>
      </c>
      <c r="AY204" s="14" t="s">
        <v>160</v>
      </c>
      <c r="BE204" s="123">
        <f>IF(O204="základní",K204,0)</f>
        <v>0</v>
      </c>
      <c r="BF204" s="123">
        <f>IF(O204="snížená",K204,0)</f>
        <v>0</v>
      </c>
      <c r="BG204" s="123">
        <f>IF(O204="zákl. přenesená",K204,0)</f>
        <v>0</v>
      </c>
      <c r="BH204" s="123">
        <f>IF(O204="sníž. přenesená",K204,0)</f>
        <v>0</v>
      </c>
      <c r="BI204" s="123">
        <f>IF(O204="nulová",K204,0)</f>
        <v>0</v>
      </c>
      <c r="BJ204" s="14" t="s">
        <v>82</v>
      </c>
      <c r="BK204" s="123">
        <f>ROUND(P204*H204,2)</f>
        <v>0</v>
      </c>
      <c r="BL204" s="14" t="s">
        <v>168</v>
      </c>
      <c r="BM204" s="122" t="s">
        <v>305</v>
      </c>
    </row>
    <row r="205" spans="1:47" s="2" customFormat="1" ht="12">
      <c r="A205" s="20"/>
      <c r="B205" s="150"/>
      <c r="C205" s="42"/>
      <c r="D205" s="199" t="s">
        <v>169</v>
      </c>
      <c r="E205" s="42"/>
      <c r="F205" s="200" t="s">
        <v>304</v>
      </c>
      <c r="G205" s="42"/>
      <c r="H205" s="42"/>
      <c r="I205" s="201"/>
      <c r="J205" s="201"/>
      <c r="K205" s="151"/>
      <c r="L205" s="20"/>
      <c r="M205" s="21"/>
      <c r="N205" s="124"/>
      <c r="O205" s="125"/>
      <c r="P205" s="42"/>
      <c r="Q205" s="42"/>
      <c r="R205" s="42"/>
      <c r="S205" s="42"/>
      <c r="T205" s="42"/>
      <c r="U205" s="42"/>
      <c r="V205" s="42"/>
      <c r="W205" s="42"/>
      <c r="X205" s="43"/>
      <c r="Y205" s="20"/>
      <c r="Z205" s="20"/>
      <c r="AA205" s="20"/>
      <c r="AB205" s="20"/>
      <c r="AC205" s="20"/>
      <c r="AD205" s="20"/>
      <c r="AE205" s="20"/>
      <c r="AT205" s="14" t="s">
        <v>169</v>
      </c>
      <c r="AU205" s="14" t="s">
        <v>84</v>
      </c>
    </row>
    <row r="206" spans="1:65" s="2" customFormat="1" ht="72">
      <c r="A206" s="20"/>
      <c r="B206" s="197"/>
      <c r="C206" s="109" t="s">
        <v>314</v>
      </c>
      <c r="D206" s="109" t="s">
        <v>163</v>
      </c>
      <c r="E206" s="110" t="s">
        <v>307</v>
      </c>
      <c r="F206" s="111" t="s">
        <v>488</v>
      </c>
      <c r="G206" s="112" t="s">
        <v>166</v>
      </c>
      <c r="H206" s="113">
        <v>2</v>
      </c>
      <c r="I206" s="114"/>
      <c r="J206" s="115"/>
      <c r="K206" s="198">
        <f>ROUND(P206*H206,2)</f>
        <v>0</v>
      </c>
      <c r="L206" s="180"/>
      <c r="M206" s="116"/>
      <c r="N206" s="117" t="s">
        <v>1</v>
      </c>
      <c r="O206" s="118" t="s">
        <v>37</v>
      </c>
      <c r="P206" s="119">
        <f>I206+J206</f>
        <v>0</v>
      </c>
      <c r="Q206" s="119">
        <f>ROUND(I206*H206,2)</f>
        <v>0</v>
      </c>
      <c r="R206" s="119">
        <f>ROUND(J206*H206,2)</f>
        <v>0</v>
      </c>
      <c r="S206" s="42"/>
      <c r="T206" s="120">
        <f>S206*H206</f>
        <v>0</v>
      </c>
      <c r="U206" s="120">
        <v>0</v>
      </c>
      <c r="V206" s="120">
        <f>U206*H206</f>
        <v>0</v>
      </c>
      <c r="W206" s="120">
        <v>0</v>
      </c>
      <c r="X206" s="121">
        <f>W206*H206</f>
        <v>0</v>
      </c>
      <c r="Y206" s="20"/>
      <c r="Z206" s="20"/>
      <c r="AA206" s="20"/>
      <c r="AB206" s="20"/>
      <c r="AC206" s="20"/>
      <c r="AD206" s="20"/>
      <c r="AE206" s="20"/>
      <c r="AR206" s="122" t="s">
        <v>167</v>
      </c>
      <c r="AT206" s="122" t="s">
        <v>163</v>
      </c>
      <c r="AU206" s="122" t="s">
        <v>84</v>
      </c>
      <c r="AY206" s="14" t="s">
        <v>160</v>
      </c>
      <c r="BE206" s="123">
        <f>IF(O206="základní",K206,0)</f>
        <v>0</v>
      </c>
      <c r="BF206" s="123">
        <f>IF(O206="snížená",K206,0)</f>
        <v>0</v>
      </c>
      <c r="BG206" s="123">
        <f>IF(O206="zákl. přenesená",K206,0)</f>
        <v>0</v>
      </c>
      <c r="BH206" s="123">
        <f>IF(O206="sníž. přenesená",K206,0)</f>
        <v>0</v>
      </c>
      <c r="BI206" s="123">
        <f>IF(O206="nulová",K206,0)</f>
        <v>0</v>
      </c>
      <c r="BJ206" s="14" t="s">
        <v>82</v>
      </c>
      <c r="BK206" s="123">
        <f>ROUND(P206*H206,2)</f>
        <v>0</v>
      </c>
      <c r="BL206" s="14" t="s">
        <v>168</v>
      </c>
      <c r="BM206" s="122" t="s">
        <v>308</v>
      </c>
    </row>
    <row r="207" spans="1:47" s="2" customFormat="1" ht="12">
      <c r="A207" s="20"/>
      <c r="B207" s="150"/>
      <c r="C207" s="42"/>
      <c r="D207" s="199" t="s">
        <v>169</v>
      </c>
      <c r="E207" s="42"/>
      <c r="F207" s="200"/>
      <c r="G207" s="42"/>
      <c r="H207" s="42"/>
      <c r="I207" s="201"/>
      <c r="J207" s="201"/>
      <c r="K207" s="151"/>
      <c r="L207" s="20"/>
      <c r="M207" s="21"/>
      <c r="N207" s="124"/>
      <c r="O207" s="125"/>
      <c r="P207" s="42"/>
      <c r="Q207" s="42"/>
      <c r="R207" s="42"/>
      <c r="S207" s="42"/>
      <c r="T207" s="42"/>
      <c r="U207" s="42"/>
      <c r="V207" s="42"/>
      <c r="W207" s="42"/>
      <c r="X207" s="43"/>
      <c r="Y207" s="20"/>
      <c r="Z207" s="20"/>
      <c r="AA207" s="20"/>
      <c r="AB207" s="20"/>
      <c r="AC207" s="20"/>
      <c r="AD207" s="20"/>
      <c r="AE207" s="20"/>
      <c r="AT207" s="14" t="s">
        <v>169</v>
      </c>
      <c r="AU207" s="14" t="s">
        <v>84</v>
      </c>
    </row>
    <row r="208" spans="2:63" s="12" customFormat="1" ht="22.9" customHeight="1">
      <c r="B208" s="190"/>
      <c r="C208" s="103"/>
      <c r="D208" s="191" t="s">
        <v>73</v>
      </c>
      <c r="E208" s="195" t="s">
        <v>309</v>
      </c>
      <c r="F208" s="195" t="s">
        <v>309</v>
      </c>
      <c r="G208" s="103"/>
      <c r="H208" s="103"/>
      <c r="I208" s="193"/>
      <c r="J208" s="193"/>
      <c r="K208" s="196">
        <f>BK208</f>
        <v>0</v>
      </c>
      <c r="M208" s="100"/>
      <c r="N208" s="102"/>
      <c r="O208" s="103"/>
      <c r="P208" s="103"/>
      <c r="Q208" s="104">
        <f>SUM(Q209:Q218)</f>
        <v>0</v>
      </c>
      <c r="R208" s="104">
        <f>SUM(R209:R218)</f>
        <v>0</v>
      </c>
      <c r="S208" s="103"/>
      <c r="T208" s="105">
        <f>SUM(T209:T218)</f>
        <v>0</v>
      </c>
      <c r="U208" s="103"/>
      <c r="V208" s="105">
        <f>SUM(V209:V218)</f>
        <v>0</v>
      </c>
      <c r="W208" s="103"/>
      <c r="X208" s="106">
        <f>SUM(X209:X218)</f>
        <v>0</v>
      </c>
      <c r="AR208" s="101" t="s">
        <v>82</v>
      </c>
      <c r="AT208" s="107" t="s">
        <v>73</v>
      </c>
      <c r="AU208" s="107" t="s">
        <v>82</v>
      </c>
      <c r="AY208" s="101" t="s">
        <v>160</v>
      </c>
      <c r="BK208" s="108">
        <f>SUM(BK209:BK218)</f>
        <v>0</v>
      </c>
    </row>
    <row r="209" spans="1:65" s="2" customFormat="1" ht="24.2" customHeight="1">
      <c r="A209" s="20"/>
      <c r="B209" s="197"/>
      <c r="C209" s="126" t="s">
        <v>319</v>
      </c>
      <c r="D209" s="126" t="s">
        <v>182</v>
      </c>
      <c r="E209" s="127" t="s">
        <v>310</v>
      </c>
      <c r="F209" s="128" t="s">
        <v>311</v>
      </c>
      <c r="G209" s="129" t="s">
        <v>312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313</v>
      </c>
    </row>
    <row r="210" spans="1:47" s="2" customFormat="1" ht="12">
      <c r="A210" s="20"/>
      <c r="B210" s="150"/>
      <c r="C210" s="42"/>
      <c r="D210" s="199" t="s">
        <v>169</v>
      </c>
      <c r="E210" s="42"/>
      <c r="F210" s="200" t="s">
        <v>311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44.25" customHeight="1">
      <c r="A211" s="20"/>
      <c r="B211" s="197"/>
      <c r="C211" s="126" t="s">
        <v>323</v>
      </c>
      <c r="D211" s="126" t="s">
        <v>182</v>
      </c>
      <c r="E211" s="127" t="s">
        <v>315</v>
      </c>
      <c r="F211" s="128" t="s">
        <v>316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317</v>
      </c>
    </row>
    <row r="212" spans="1:47" s="2" customFormat="1" ht="19.5">
      <c r="A212" s="20"/>
      <c r="B212" s="150"/>
      <c r="C212" s="42"/>
      <c r="D212" s="199" t="s">
        <v>169</v>
      </c>
      <c r="E212" s="42"/>
      <c r="F212" s="200" t="s">
        <v>318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24.2" customHeight="1">
      <c r="A213" s="20"/>
      <c r="B213" s="197"/>
      <c r="C213" s="126" t="s">
        <v>327</v>
      </c>
      <c r="D213" s="126" t="s">
        <v>182</v>
      </c>
      <c r="E213" s="127" t="s">
        <v>320</v>
      </c>
      <c r="F213" s="128" t="s">
        <v>321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322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321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1:65" s="2" customFormat="1" ht="24.2" customHeight="1">
      <c r="A215" s="20"/>
      <c r="B215" s="197"/>
      <c r="C215" s="126" t="s">
        <v>333</v>
      </c>
      <c r="D215" s="126" t="s">
        <v>182</v>
      </c>
      <c r="E215" s="127" t="s">
        <v>324</v>
      </c>
      <c r="F215" s="128" t="s">
        <v>325</v>
      </c>
      <c r="G215" s="129" t="s">
        <v>166</v>
      </c>
      <c r="H215" s="130">
        <v>1</v>
      </c>
      <c r="I215" s="131"/>
      <c r="J215" s="131"/>
      <c r="K215" s="203">
        <f>ROUND(P215*H215,2)</f>
        <v>0</v>
      </c>
      <c r="L215" s="181"/>
      <c r="M215" s="21"/>
      <c r="N215" s="132" t="s">
        <v>1</v>
      </c>
      <c r="O215" s="118" t="s">
        <v>37</v>
      </c>
      <c r="P215" s="119">
        <f>I215+J215</f>
        <v>0</v>
      </c>
      <c r="Q215" s="119">
        <f>ROUND(I215*H215,2)</f>
        <v>0</v>
      </c>
      <c r="R215" s="119">
        <f>ROUND(J215*H215,2)</f>
        <v>0</v>
      </c>
      <c r="S215" s="42"/>
      <c r="T215" s="120">
        <f>S215*H215</f>
        <v>0</v>
      </c>
      <c r="U215" s="120">
        <v>0</v>
      </c>
      <c r="V215" s="120">
        <f>U215*H215</f>
        <v>0</v>
      </c>
      <c r="W215" s="120">
        <v>0</v>
      </c>
      <c r="X215" s="121">
        <f>W215*H215</f>
        <v>0</v>
      </c>
      <c r="Y215" s="20"/>
      <c r="Z215" s="20"/>
      <c r="AA215" s="20"/>
      <c r="AB215" s="20"/>
      <c r="AC215" s="20"/>
      <c r="AD215" s="20"/>
      <c r="AE215" s="20"/>
      <c r="AR215" s="122" t="s">
        <v>168</v>
      </c>
      <c r="AT215" s="122" t="s">
        <v>182</v>
      </c>
      <c r="AU215" s="122" t="s">
        <v>84</v>
      </c>
      <c r="AY215" s="14" t="s">
        <v>160</v>
      </c>
      <c r="BE215" s="123">
        <f>IF(O215="základní",K215,0)</f>
        <v>0</v>
      </c>
      <c r="BF215" s="123">
        <f>IF(O215="snížená",K215,0)</f>
        <v>0</v>
      </c>
      <c r="BG215" s="123">
        <f>IF(O215="zákl. přenesená",K215,0)</f>
        <v>0</v>
      </c>
      <c r="BH215" s="123">
        <f>IF(O215="sníž. přenesená",K215,0)</f>
        <v>0</v>
      </c>
      <c r="BI215" s="123">
        <f>IF(O215="nulová",K215,0)</f>
        <v>0</v>
      </c>
      <c r="BJ215" s="14" t="s">
        <v>82</v>
      </c>
      <c r="BK215" s="123">
        <f>ROUND(P215*H215,2)</f>
        <v>0</v>
      </c>
      <c r="BL215" s="14" t="s">
        <v>168</v>
      </c>
      <c r="BM215" s="122" t="s">
        <v>326</v>
      </c>
    </row>
    <row r="216" spans="1:47" s="2" customFormat="1" ht="12">
      <c r="A216" s="20"/>
      <c r="B216" s="150"/>
      <c r="C216" s="42"/>
      <c r="D216" s="199" t="s">
        <v>169</v>
      </c>
      <c r="E216" s="42"/>
      <c r="F216" s="200" t="s">
        <v>325</v>
      </c>
      <c r="G216" s="42"/>
      <c r="H216" s="42"/>
      <c r="I216" s="201"/>
      <c r="J216" s="201"/>
      <c r="K216" s="151"/>
      <c r="L216" s="20"/>
      <c r="M216" s="21"/>
      <c r="N216" s="124"/>
      <c r="O216" s="125"/>
      <c r="P216" s="42"/>
      <c r="Q216" s="42"/>
      <c r="R216" s="42"/>
      <c r="S216" s="42"/>
      <c r="T216" s="42"/>
      <c r="U216" s="42"/>
      <c r="V216" s="42"/>
      <c r="W216" s="42"/>
      <c r="X216" s="43"/>
      <c r="Y216" s="20"/>
      <c r="Z216" s="20"/>
      <c r="AA216" s="20"/>
      <c r="AB216" s="20"/>
      <c r="AC216" s="20"/>
      <c r="AD216" s="20"/>
      <c r="AE216" s="20"/>
      <c r="AT216" s="14" t="s">
        <v>169</v>
      </c>
      <c r="AU216" s="14" t="s">
        <v>84</v>
      </c>
    </row>
    <row r="217" spans="1:65" s="2" customFormat="1" ht="16.5" customHeight="1">
      <c r="A217" s="20"/>
      <c r="B217" s="197"/>
      <c r="C217" s="126" t="s">
        <v>339</v>
      </c>
      <c r="D217" s="126" t="s">
        <v>182</v>
      </c>
      <c r="E217" s="127" t="s">
        <v>328</v>
      </c>
      <c r="F217" s="128" t="s">
        <v>329</v>
      </c>
      <c r="G217" s="129" t="s">
        <v>166</v>
      </c>
      <c r="H217" s="130">
        <v>1</v>
      </c>
      <c r="I217" s="131"/>
      <c r="J217" s="131"/>
      <c r="K217" s="203">
        <f>ROUND(P217*H217,2)</f>
        <v>0</v>
      </c>
      <c r="L217" s="181"/>
      <c r="M217" s="21"/>
      <c r="N217" s="132" t="s">
        <v>1</v>
      </c>
      <c r="O217" s="118" t="s">
        <v>37</v>
      </c>
      <c r="P217" s="119">
        <f>I217+J217</f>
        <v>0</v>
      </c>
      <c r="Q217" s="119">
        <f>ROUND(I217*H217,2)</f>
        <v>0</v>
      </c>
      <c r="R217" s="119">
        <f>ROUND(J217*H217,2)</f>
        <v>0</v>
      </c>
      <c r="S217" s="42"/>
      <c r="T217" s="120">
        <f>S217*H217</f>
        <v>0</v>
      </c>
      <c r="U217" s="120">
        <v>0</v>
      </c>
      <c r="V217" s="120">
        <f>U217*H217</f>
        <v>0</v>
      </c>
      <c r="W217" s="120">
        <v>0</v>
      </c>
      <c r="X217" s="121">
        <f>W217*H217</f>
        <v>0</v>
      </c>
      <c r="Y217" s="20"/>
      <c r="Z217" s="20"/>
      <c r="AA217" s="20"/>
      <c r="AB217" s="20"/>
      <c r="AC217" s="20"/>
      <c r="AD217" s="20"/>
      <c r="AE217" s="20"/>
      <c r="AR217" s="122" t="s">
        <v>168</v>
      </c>
      <c r="AT217" s="122" t="s">
        <v>182</v>
      </c>
      <c r="AU217" s="122" t="s">
        <v>84</v>
      </c>
      <c r="AY217" s="14" t="s">
        <v>160</v>
      </c>
      <c r="BE217" s="123">
        <f>IF(O217="základní",K217,0)</f>
        <v>0</v>
      </c>
      <c r="BF217" s="123">
        <f>IF(O217="snížená",K217,0)</f>
        <v>0</v>
      </c>
      <c r="BG217" s="123">
        <f>IF(O217="zákl. přenesená",K217,0)</f>
        <v>0</v>
      </c>
      <c r="BH217" s="123">
        <f>IF(O217="sníž. přenesená",K217,0)</f>
        <v>0</v>
      </c>
      <c r="BI217" s="123">
        <f>IF(O217="nulová",K217,0)</f>
        <v>0</v>
      </c>
      <c r="BJ217" s="14" t="s">
        <v>82</v>
      </c>
      <c r="BK217" s="123">
        <f>ROUND(P217*H217,2)</f>
        <v>0</v>
      </c>
      <c r="BL217" s="14" t="s">
        <v>168</v>
      </c>
      <c r="BM217" s="122" t="s">
        <v>330</v>
      </c>
    </row>
    <row r="218" spans="1:47" s="2" customFormat="1" ht="12">
      <c r="A218" s="20"/>
      <c r="B218" s="150"/>
      <c r="C218" s="42"/>
      <c r="D218" s="199" t="s">
        <v>169</v>
      </c>
      <c r="E218" s="42"/>
      <c r="F218" s="200" t="s">
        <v>329</v>
      </c>
      <c r="G218" s="42"/>
      <c r="H218" s="42"/>
      <c r="I218" s="201"/>
      <c r="J218" s="201"/>
      <c r="K218" s="151"/>
      <c r="L218" s="20"/>
      <c r="M218" s="21"/>
      <c r="N218" s="124"/>
      <c r="O218" s="125"/>
      <c r="P218" s="42"/>
      <c r="Q218" s="42"/>
      <c r="R218" s="42"/>
      <c r="S218" s="42"/>
      <c r="T218" s="42"/>
      <c r="U218" s="42"/>
      <c r="V218" s="42"/>
      <c r="W218" s="42"/>
      <c r="X218" s="43"/>
      <c r="Y218" s="20"/>
      <c r="Z218" s="20"/>
      <c r="AA218" s="20"/>
      <c r="AB218" s="20"/>
      <c r="AC218" s="20"/>
      <c r="AD218" s="20"/>
      <c r="AE218" s="20"/>
      <c r="AT218" s="14" t="s">
        <v>169</v>
      </c>
      <c r="AU218" s="14" t="s">
        <v>84</v>
      </c>
    </row>
    <row r="219" spans="2:63" s="12" customFormat="1" ht="22.9" customHeight="1">
      <c r="B219" s="190"/>
      <c r="C219" s="103"/>
      <c r="D219" s="191" t="s">
        <v>73</v>
      </c>
      <c r="E219" s="195" t="s">
        <v>331</v>
      </c>
      <c r="F219" s="195" t="s">
        <v>332</v>
      </c>
      <c r="G219" s="103"/>
      <c r="H219" s="103"/>
      <c r="I219" s="193"/>
      <c r="J219" s="193"/>
      <c r="K219" s="196">
        <f>BK219</f>
        <v>0</v>
      </c>
      <c r="M219" s="100"/>
      <c r="N219" s="102"/>
      <c r="O219" s="103"/>
      <c r="P219" s="103"/>
      <c r="Q219" s="104">
        <f>SUM(Q220:Q235)</f>
        <v>0</v>
      </c>
      <c r="R219" s="104">
        <f>SUM(R220:R235)</f>
        <v>0</v>
      </c>
      <c r="S219" s="103"/>
      <c r="T219" s="105">
        <f>SUM(T220:T235)</f>
        <v>0</v>
      </c>
      <c r="U219" s="103"/>
      <c r="V219" s="105">
        <f>SUM(V220:V235)</f>
        <v>7E-05</v>
      </c>
      <c r="W219" s="103"/>
      <c r="X219" s="106">
        <f>SUM(X220:X235)</f>
        <v>0</v>
      </c>
      <c r="AR219" s="101" t="s">
        <v>82</v>
      </c>
      <c r="AT219" s="107" t="s">
        <v>73</v>
      </c>
      <c r="AU219" s="107" t="s">
        <v>82</v>
      </c>
      <c r="AY219" s="101" t="s">
        <v>160</v>
      </c>
      <c r="BK219" s="108">
        <f>SUM(BK220:BK235)</f>
        <v>0</v>
      </c>
    </row>
    <row r="220" spans="1:65" s="2" customFormat="1" ht="33" customHeight="1">
      <c r="A220" s="20"/>
      <c r="B220" s="197"/>
      <c r="C220" s="126" t="s">
        <v>344</v>
      </c>
      <c r="D220" s="126" t="s">
        <v>182</v>
      </c>
      <c r="E220" s="127" t="s">
        <v>424</v>
      </c>
      <c r="F220" s="128" t="s">
        <v>425</v>
      </c>
      <c r="G220" s="129" t="s">
        <v>426</v>
      </c>
      <c r="H220" s="130">
        <v>15.1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427</v>
      </c>
    </row>
    <row r="221" spans="1:47" s="2" customFormat="1" ht="19.5">
      <c r="A221" s="20"/>
      <c r="B221" s="150"/>
      <c r="C221" s="42"/>
      <c r="D221" s="199" t="s">
        <v>169</v>
      </c>
      <c r="E221" s="42"/>
      <c r="F221" s="200" t="s">
        <v>425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33" customHeight="1">
      <c r="A222" s="20"/>
      <c r="B222" s="197"/>
      <c r="C222" s="126" t="s">
        <v>347</v>
      </c>
      <c r="D222" s="126" t="s">
        <v>182</v>
      </c>
      <c r="E222" s="127" t="s">
        <v>428</v>
      </c>
      <c r="F222" s="128" t="s">
        <v>429</v>
      </c>
      <c r="G222" s="129" t="s">
        <v>426</v>
      </c>
      <c r="H222" s="130">
        <v>15.1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430</v>
      </c>
    </row>
    <row r="223" spans="1:47" s="2" customFormat="1" ht="19.5">
      <c r="A223" s="20"/>
      <c r="B223" s="150"/>
      <c r="C223" s="42"/>
      <c r="D223" s="199" t="s">
        <v>169</v>
      </c>
      <c r="E223" s="42"/>
      <c r="F223" s="200" t="s">
        <v>429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24.2" customHeight="1">
      <c r="A224" s="20"/>
      <c r="B224" s="197"/>
      <c r="C224" s="126" t="s">
        <v>350</v>
      </c>
      <c r="D224" s="126" t="s">
        <v>182</v>
      </c>
      <c r="E224" s="127" t="s">
        <v>431</v>
      </c>
      <c r="F224" s="128" t="s">
        <v>432</v>
      </c>
      <c r="G224" s="129" t="s">
        <v>426</v>
      </c>
      <c r="H224" s="130">
        <v>15.1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0</v>
      </c>
      <c r="V224" s="120">
        <f>U224*H224</f>
        <v>0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433</v>
      </c>
    </row>
    <row r="225" spans="1:47" s="2" customFormat="1" ht="12">
      <c r="A225" s="20"/>
      <c r="B225" s="150"/>
      <c r="C225" s="42"/>
      <c r="D225" s="199" t="s">
        <v>169</v>
      </c>
      <c r="E225" s="42"/>
      <c r="F225" s="200" t="s">
        <v>432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1:65" s="2" customFormat="1" ht="66.75" customHeight="1">
      <c r="A226" s="20"/>
      <c r="B226" s="197"/>
      <c r="C226" s="126" t="s">
        <v>200</v>
      </c>
      <c r="D226" s="126" t="s">
        <v>182</v>
      </c>
      <c r="E226" s="127" t="s">
        <v>334</v>
      </c>
      <c r="F226" s="128" t="s">
        <v>335</v>
      </c>
      <c r="G226" s="129" t="s">
        <v>336</v>
      </c>
      <c r="H226" s="130">
        <v>20</v>
      </c>
      <c r="I226" s="131"/>
      <c r="J226" s="131"/>
      <c r="K226" s="203">
        <f>ROUND(P226*H226,2)</f>
        <v>0</v>
      </c>
      <c r="L226" s="181"/>
      <c r="M226" s="21"/>
      <c r="N226" s="132" t="s">
        <v>1</v>
      </c>
      <c r="O226" s="118" t="s">
        <v>37</v>
      </c>
      <c r="P226" s="119">
        <f>I226+J226</f>
        <v>0</v>
      </c>
      <c r="Q226" s="119">
        <f>ROUND(I226*H226,2)</f>
        <v>0</v>
      </c>
      <c r="R226" s="119">
        <f>ROUND(J226*H226,2)</f>
        <v>0</v>
      </c>
      <c r="S226" s="42"/>
      <c r="T226" s="120">
        <f>S226*H226</f>
        <v>0</v>
      </c>
      <c r="U226" s="120">
        <v>0</v>
      </c>
      <c r="V226" s="120">
        <f>U226*H226</f>
        <v>0</v>
      </c>
      <c r="W226" s="120">
        <v>0</v>
      </c>
      <c r="X226" s="121">
        <f>W226*H226</f>
        <v>0</v>
      </c>
      <c r="Y226" s="20"/>
      <c r="Z226" s="20"/>
      <c r="AA226" s="20"/>
      <c r="AB226" s="20"/>
      <c r="AC226" s="20"/>
      <c r="AD226" s="20"/>
      <c r="AE226" s="20"/>
      <c r="AR226" s="122" t="s">
        <v>168</v>
      </c>
      <c r="AT226" s="122" t="s">
        <v>182</v>
      </c>
      <c r="AU226" s="122" t="s">
        <v>84</v>
      </c>
      <c r="AY226" s="14" t="s">
        <v>160</v>
      </c>
      <c r="BE226" s="123">
        <f>IF(O226="základní",K226,0)</f>
        <v>0</v>
      </c>
      <c r="BF226" s="123">
        <f>IF(O226="snížená",K226,0)</f>
        <v>0</v>
      </c>
      <c r="BG226" s="123">
        <f>IF(O226="zákl. přenesená",K226,0)</f>
        <v>0</v>
      </c>
      <c r="BH226" s="123">
        <f>IF(O226="sníž. přenesená",K226,0)</f>
        <v>0</v>
      </c>
      <c r="BI226" s="123">
        <f>IF(O226="nulová",K226,0)</f>
        <v>0</v>
      </c>
      <c r="BJ226" s="14" t="s">
        <v>82</v>
      </c>
      <c r="BK226" s="123">
        <f>ROUND(P226*H226,2)</f>
        <v>0</v>
      </c>
      <c r="BL226" s="14" t="s">
        <v>168</v>
      </c>
      <c r="BM226" s="122" t="s">
        <v>337</v>
      </c>
    </row>
    <row r="227" spans="1:47" s="2" customFormat="1" ht="39">
      <c r="A227" s="20"/>
      <c r="B227" s="150"/>
      <c r="C227" s="42"/>
      <c r="D227" s="199" t="s">
        <v>169</v>
      </c>
      <c r="E227" s="42"/>
      <c r="F227" s="200" t="s">
        <v>338</v>
      </c>
      <c r="G227" s="42"/>
      <c r="H227" s="42"/>
      <c r="I227" s="201"/>
      <c r="J227" s="201"/>
      <c r="K227" s="151"/>
      <c r="L227" s="20"/>
      <c r="M227" s="21"/>
      <c r="N227" s="124"/>
      <c r="O227" s="125"/>
      <c r="P227" s="42"/>
      <c r="Q227" s="42"/>
      <c r="R227" s="42"/>
      <c r="S227" s="42"/>
      <c r="T227" s="42"/>
      <c r="U227" s="42"/>
      <c r="V227" s="42"/>
      <c r="W227" s="42"/>
      <c r="X227" s="43"/>
      <c r="Y227" s="20"/>
      <c r="Z227" s="20"/>
      <c r="AA227" s="20"/>
      <c r="AB227" s="20"/>
      <c r="AC227" s="20"/>
      <c r="AD227" s="20"/>
      <c r="AE227" s="20"/>
      <c r="AT227" s="14" t="s">
        <v>169</v>
      </c>
      <c r="AU227" s="14" t="s">
        <v>84</v>
      </c>
    </row>
    <row r="228" spans="1:65" s="2" customFormat="1" ht="55.5" customHeight="1">
      <c r="A228" s="20"/>
      <c r="B228" s="197"/>
      <c r="C228" s="126" t="s">
        <v>362</v>
      </c>
      <c r="D228" s="126" t="s">
        <v>182</v>
      </c>
      <c r="E228" s="127" t="s">
        <v>340</v>
      </c>
      <c r="F228" s="128" t="s">
        <v>341</v>
      </c>
      <c r="G228" s="129" t="s">
        <v>277</v>
      </c>
      <c r="H228" s="130">
        <v>8.5</v>
      </c>
      <c r="I228" s="131"/>
      <c r="J228" s="131"/>
      <c r="K228" s="203">
        <f>ROUND(P228*H228,2)</f>
        <v>0</v>
      </c>
      <c r="L228" s="181"/>
      <c r="M228" s="21"/>
      <c r="N228" s="132" t="s">
        <v>1</v>
      </c>
      <c r="O228" s="118" t="s">
        <v>37</v>
      </c>
      <c r="P228" s="119">
        <f>I228+J228</f>
        <v>0</v>
      </c>
      <c r="Q228" s="119">
        <f>ROUND(I228*H228,2)</f>
        <v>0</v>
      </c>
      <c r="R228" s="119">
        <f>ROUND(J228*H228,2)</f>
        <v>0</v>
      </c>
      <c r="S228" s="42"/>
      <c r="T228" s="120">
        <f>S228*H228</f>
        <v>0</v>
      </c>
      <c r="U228" s="120">
        <v>0</v>
      </c>
      <c r="V228" s="120">
        <f>U228*H228</f>
        <v>0</v>
      </c>
      <c r="W228" s="120">
        <v>0</v>
      </c>
      <c r="X228" s="121">
        <f>W228*H228</f>
        <v>0</v>
      </c>
      <c r="Y228" s="20"/>
      <c r="Z228" s="20"/>
      <c r="AA228" s="20"/>
      <c r="AB228" s="20"/>
      <c r="AC228" s="20"/>
      <c r="AD228" s="20"/>
      <c r="AE228" s="20"/>
      <c r="AR228" s="122" t="s">
        <v>168</v>
      </c>
      <c r="AT228" s="122" t="s">
        <v>182</v>
      </c>
      <c r="AU228" s="122" t="s">
        <v>84</v>
      </c>
      <c r="AY228" s="14" t="s">
        <v>160</v>
      </c>
      <c r="BE228" s="123">
        <f>IF(O228="základní",K228,0)</f>
        <v>0</v>
      </c>
      <c r="BF228" s="123">
        <f>IF(O228="snížená",K228,0)</f>
        <v>0</v>
      </c>
      <c r="BG228" s="123">
        <f>IF(O228="zákl. přenesená",K228,0)</f>
        <v>0</v>
      </c>
      <c r="BH228" s="123">
        <f>IF(O228="sníž. přenesená",K228,0)</f>
        <v>0</v>
      </c>
      <c r="BI228" s="123">
        <f>IF(O228="nulová",K228,0)</f>
        <v>0</v>
      </c>
      <c r="BJ228" s="14" t="s">
        <v>82</v>
      </c>
      <c r="BK228" s="123">
        <f>ROUND(P228*H228,2)</f>
        <v>0</v>
      </c>
      <c r="BL228" s="14" t="s">
        <v>168</v>
      </c>
      <c r="BM228" s="122" t="s">
        <v>342</v>
      </c>
    </row>
    <row r="229" spans="1:47" s="2" customFormat="1" ht="39">
      <c r="A229" s="20"/>
      <c r="B229" s="150"/>
      <c r="C229" s="42"/>
      <c r="D229" s="199" t="s">
        <v>169</v>
      </c>
      <c r="E229" s="42"/>
      <c r="F229" s="200" t="s">
        <v>343</v>
      </c>
      <c r="G229" s="42"/>
      <c r="H229" s="42"/>
      <c r="I229" s="201"/>
      <c r="J229" s="201"/>
      <c r="K229" s="151"/>
      <c r="L229" s="20"/>
      <c r="M229" s="21"/>
      <c r="N229" s="124"/>
      <c r="O229" s="125"/>
      <c r="P229" s="42"/>
      <c r="Q229" s="42"/>
      <c r="R229" s="42"/>
      <c r="S229" s="42"/>
      <c r="T229" s="42"/>
      <c r="U229" s="42"/>
      <c r="V229" s="42"/>
      <c r="W229" s="42"/>
      <c r="X229" s="43"/>
      <c r="Y229" s="20"/>
      <c r="Z229" s="20"/>
      <c r="AA229" s="20"/>
      <c r="AB229" s="20"/>
      <c r="AC229" s="20"/>
      <c r="AD229" s="20"/>
      <c r="AE229" s="20"/>
      <c r="AT229" s="14" t="s">
        <v>169</v>
      </c>
      <c r="AU229" s="14" t="s">
        <v>84</v>
      </c>
    </row>
    <row r="230" spans="1:65" s="2" customFormat="1" ht="16.5" customHeight="1">
      <c r="A230" s="20"/>
      <c r="B230" s="197"/>
      <c r="C230" s="126" t="s">
        <v>203</v>
      </c>
      <c r="D230" s="126" t="s">
        <v>182</v>
      </c>
      <c r="E230" s="127" t="s">
        <v>269</v>
      </c>
      <c r="F230" s="128" t="s">
        <v>345</v>
      </c>
      <c r="G230" s="129" t="s">
        <v>297</v>
      </c>
      <c r="H230" s="130">
        <v>1</v>
      </c>
      <c r="I230" s="131"/>
      <c r="J230" s="131"/>
      <c r="K230" s="203">
        <f>ROUND(P230*H230,2)</f>
        <v>0</v>
      </c>
      <c r="L230" s="181"/>
      <c r="M230" s="21"/>
      <c r="N230" s="132" t="s">
        <v>1</v>
      </c>
      <c r="O230" s="118" t="s">
        <v>37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2"/>
      <c r="T230" s="120">
        <f>S230*H230</f>
        <v>0</v>
      </c>
      <c r="U230" s="120">
        <v>0</v>
      </c>
      <c r="V230" s="120">
        <f>U230*H230</f>
        <v>0</v>
      </c>
      <c r="W230" s="120">
        <v>0</v>
      </c>
      <c r="X230" s="121">
        <f>W230*H230</f>
        <v>0</v>
      </c>
      <c r="Y230" s="20"/>
      <c r="Z230" s="20"/>
      <c r="AA230" s="20"/>
      <c r="AB230" s="20"/>
      <c r="AC230" s="20"/>
      <c r="AD230" s="20"/>
      <c r="AE230" s="20"/>
      <c r="AR230" s="122" t="s">
        <v>168</v>
      </c>
      <c r="AT230" s="122" t="s">
        <v>182</v>
      </c>
      <c r="AU230" s="122" t="s">
        <v>84</v>
      </c>
      <c r="AY230" s="14" t="s">
        <v>160</v>
      </c>
      <c r="BE230" s="123">
        <f>IF(O230="základní",K230,0)</f>
        <v>0</v>
      </c>
      <c r="BF230" s="123">
        <f>IF(O230="snížená",K230,0)</f>
        <v>0</v>
      </c>
      <c r="BG230" s="123">
        <f>IF(O230="zákl. přenesená",K230,0)</f>
        <v>0</v>
      </c>
      <c r="BH230" s="123">
        <f>IF(O230="sníž. přenesená",K230,0)</f>
        <v>0</v>
      </c>
      <c r="BI230" s="123">
        <f>IF(O230="nulová",K230,0)</f>
        <v>0</v>
      </c>
      <c r="BJ230" s="14" t="s">
        <v>82</v>
      </c>
      <c r="BK230" s="123">
        <f>ROUND(P230*H230,2)</f>
        <v>0</v>
      </c>
      <c r="BL230" s="14" t="s">
        <v>168</v>
      </c>
      <c r="BM230" s="122" t="s">
        <v>346</v>
      </c>
    </row>
    <row r="231" spans="1:47" s="2" customFormat="1" ht="12">
      <c r="A231" s="20"/>
      <c r="B231" s="150"/>
      <c r="C231" s="42"/>
      <c r="D231" s="199" t="s">
        <v>169</v>
      </c>
      <c r="E231" s="42"/>
      <c r="F231" s="200" t="s">
        <v>345</v>
      </c>
      <c r="G231" s="42"/>
      <c r="H231" s="42"/>
      <c r="I231" s="201"/>
      <c r="J231" s="201"/>
      <c r="K231" s="151"/>
      <c r="L231" s="20"/>
      <c r="M231" s="21"/>
      <c r="N231" s="124"/>
      <c r="O231" s="125"/>
      <c r="P231" s="42"/>
      <c r="Q231" s="42"/>
      <c r="R231" s="42"/>
      <c r="S231" s="42"/>
      <c r="T231" s="42"/>
      <c r="U231" s="42"/>
      <c r="V231" s="42"/>
      <c r="W231" s="42"/>
      <c r="X231" s="43"/>
      <c r="Y231" s="20"/>
      <c r="Z231" s="20"/>
      <c r="AA231" s="20"/>
      <c r="AB231" s="20"/>
      <c r="AC231" s="20"/>
      <c r="AD231" s="20"/>
      <c r="AE231" s="20"/>
      <c r="AT231" s="14" t="s">
        <v>169</v>
      </c>
      <c r="AU231" s="14" t="s">
        <v>84</v>
      </c>
    </row>
    <row r="232" spans="1:65" s="2" customFormat="1" ht="24.2" customHeight="1">
      <c r="A232" s="20"/>
      <c r="B232" s="197"/>
      <c r="C232" s="126" t="s">
        <v>371</v>
      </c>
      <c r="D232" s="126" t="s">
        <v>182</v>
      </c>
      <c r="E232" s="127" t="s">
        <v>271</v>
      </c>
      <c r="F232" s="128" t="s">
        <v>348</v>
      </c>
      <c r="G232" s="129" t="s">
        <v>336</v>
      </c>
      <c r="H232" s="130">
        <v>20</v>
      </c>
      <c r="I232" s="131"/>
      <c r="J232" s="131"/>
      <c r="K232" s="203">
        <f>ROUND(P232*H232,2)</f>
        <v>0</v>
      </c>
      <c r="L232" s="181"/>
      <c r="M232" s="21"/>
      <c r="N232" s="132" t="s">
        <v>1</v>
      </c>
      <c r="O232" s="118" t="s">
        <v>37</v>
      </c>
      <c r="P232" s="119">
        <f>I232+J232</f>
        <v>0</v>
      </c>
      <c r="Q232" s="119">
        <f>ROUND(I232*H232,2)</f>
        <v>0</v>
      </c>
      <c r="R232" s="119">
        <f>ROUND(J232*H232,2)</f>
        <v>0</v>
      </c>
      <c r="S232" s="42"/>
      <c r="T232" s="120">
        <f>S232*H232</f>
        <v>0</v>
      </c>
      <c r="U232" s="120">
        <v>0</v>
      </c>
      <c r="V232" s="120">
        <f>U232*H232</f>
        <v>0</v>
      </c>
      <c r="W232" s="120">
        <v>0</v>
      </c>
      <c r="X232" s="121">
        <f>W232*H232</f>
        <v>0</v>
      </c>
      <c r="Y232" s="20"/>
      <c r="Z232" s="20"/>
      <c r="AA232" s="20"/>
      <c r="AB232" s="20"/>
      <c r="AC232" s="20"/>
      <c r="AD232" s="20"/>
      <c r="AE232" s="20"/>
      <c r="AR232" s="122" t="s">
        <v>168</v>
      </c>
      <c r="AT232" s="122" t="s">
        <v>182</v>
      </c>
      <c r="AU232" s="122" t="s">
        <v>84</v>
      </c>
      <c r="AY232" s="14" t="s">
        <v>160</v>
      </c>
      <c r="BE232" s="123">
        <f>IF(O232="základní",K232,0)</f>
        <v>0</v>
      </c>
      <c r="BF232" s="123">
        <f>IF(O232="snížená",K232,0)</f>
        <v>0</v>
      </c>
      <c r="BG232" s="123">
        <f>IF(O232="zákl. přenesená",K232,0)</f>
        <v>0</v>
      </c>
      <c r="BH232" s="123">
        <f>IF(O232="sníž. přenesená",K232,0)</f>
        <v>0</v>
      </c>
      <c r="BI232" s="123">
        <f>IF(O232="nulová",K232,0)</f>
        <v>0</v>
      </c>
      <c r="BJ232" s="14" t="s">
        <v>82</v>
      </c>
      <c r="BK232" s="123">
        <f>ROUND(P232*H232,2)</f>
        <v>0</v>
      </c>
      <c r="BL232" s="14" t="s">
        <v>168</v>
      </c>
      <c r="BM232" s="122" t="s">
        <v>349</v>
      </c>
    </row>
    <row r="233" spans="1:47" s="2" customFormat="1" ht="19.5">
      <c r="A233" s="20"/>
      <c r="B233" s="150"/>
      <c r="C233" s="42"/>
      <c r="D233" s="199" t="s">
        <v>169</v>
      </c>
      <c r="E233" s="42"/>
      <c r="F233" s="200" t="s">
        <v>348</v>
      </c>
      <c r="G233" s="42"/>
      <c r="H233" s="42"/>
      <c r="I233" s="201"/>
      <c r="J233" s="201"/>
      <c r="K233" s="151"/>
      <c r="L233" s="20"/>
      <c r="M233" s="21"/>
      <c r="N233" s="124"/>
      <c r="O233" s="125"/>
      <c r="P233" s="42"/>
      <c r="Q233" s="42"/>
      <c r="R233" s="42"/>
      <c r="S233" s="42"/>
      <c r="T233" s="42"/>
      <c r="U233" s="42"/>
      <c r="V233" s="42"/>
      <c r="W233" s="42"/>
      <c r="X233" s="43"/>
      <c r="Y233" s="20"/>
      <c r="Z233" s="20"/>
      <c r="AA233" s="20"/>
      <c r="AB233" s="20"/>
      <c r="AC233" s="20"/>
      <c r="AD233" s="20"/>
      <c r="AE233" s="20"/>
      <c r="AT233" s="14" t="s">
        <v>169</v>
      </c>
      <c r="AU233" s="14" t="s">
        <v>84</v>
      </c>
    </row>
    <row r="234" spans="1:65" s="2" customFormat="1" ht="37.9" customHeight="1">
      <c r="A234" s="20"/>
      <c r="B234" s="197"/>
      <c r="C234" s="126" t="s">
        <v>207</v>
      </c>
      <c r="D234" s="126" t="s">
        <v>182</v>
      </c>
      <c r="E234" s="127" t="s">
        <v>351</v>
      </c>
      <c r="F234" s="128" t="s">
        <v>352</v>
      </c>
      <c r="G234" s="129" t="s">
        <v>353</v>
      </c>
      <c r="H234" s="130">
        <v>1</v>
      </c>
      <c r="I234" s="131"/>
      <c r="J234" s="131"/>
      <c r="K234" s="203">
        <f>ROUND(P234*H234,2)</f>
        <v>0</v>
      </c>
      <c r="L234" s="181"/>
      <c r="M234" s="21"/>
      <c r="N234" s="132" t="s">
        <v>1</v>
      </c>
      <c r="O234" s="118" t="s">
        <v>37</v>
      </c>
      <c r="P234" s="119">
        <f>I234+J234</f>
        <v>0</v>
      </c>
      <c r="Q234" s="119">
        <f>ROUND(I234*H234,2)</f>
        <v>0</v>
      </c>
      <c r="R234" s="119">
        <f>ROUND(J234*H234,2)</f>
        <v>0</v>
      </c>
      <c r="S234" s="42"/>
      <c r="T234" s="120">
        <f>S234*H234</f>
        <v>0</v>
      </c>
      <c r="U234" s="120">
        <v>7E-05</v>
      </c>
      <c r="V234" s="120">
        <f>U234*H234</f>
        <v>7E-05</v>
      </c>
      <c r="W234" s="120">
        <v>0</v>
      </c>
      <c r="X234" s="121">
        <f>W234*H234</f>
        <v>0</v>
      </c>
      <c r="Y234" s="20"/>
      <c r="Z234" s="20"/>
      <c r="AA234" s="20"/>
      <c r="AB234" s="20"/>
      <c r="AC234" s="20"/>
      <c r="AD234" s="20"/>
      <c r="AE234" s="20"/>
      <c r="AR234" s="122" t="s">
        <v>168</v>
      </c>
      <c r="AT234" s="122" t="s">
        <v>182</v>
      </c>
      <c r="AU234" s="122" t="s">
        <v>84</v>
      </c>
      <c r="AY234" s="14" t="s">
        <v>160</v>
      </c>
      <c r="BE234" s="123">
        <f>IF(O234="základní",K234,0)</f>
        <v>0</v>
      </c>
      <c r="BF234" s="123">
        <f>IF(O234="snížená",K234,0)</f>
        <v>0</v>
      </c>
      <c r="BG234" s="123">
        <f>IF(O234="zákl. přenesená",K234,0)</f>
        <v>0</v>
      </c>
      <c r="BH234" s="123">
        <f>IF(O234="sníž. přenesená",K234,0)</f>
        <v>0</v>
      </c>
      <c r="BI234" s="123">
        <f>IF(O234="nulová",K234,0)</f>
        <v>0</v>
      </c>
      <c r="BJ234" s="14" t="s">
        <v>82</v>
      </c>
      <c r="BK234" s="123">
        <f>ROUND(P234*H234,2)</f>
        <v>0</v>
      </c>
      <c r="BL234" s="14" t="s">
        <v>168</v>
      </c>
      <c r="BM234" s="122" t="s">
        <v>354</v>
      </c>
    </row>
    <row r="235" spans="1:47" s="2" customFormat="1" ht="19.5">
      <c r="A235" s="20"/>
      <c r="B235" s="150"/>
      <c r="C235" s="42"/>
      <c r="D235" s="199" t="s">
        <v>169</v>
      </c>
      <c r="E235" s="42"/>
      <c r="F235" s="200" t="s">
        <v>355</v>
      </c>
      <c r="G235" s="42"/>
      <c r="H235" s="42"/>
      <c r="I235" s="201"/>
      <c r="J235" s="201"/>
      <c r="K235" s="151"/>
      <c r="L235" s="20"/>
      <c r="M235" s="21"/>
      <c r="N235" s="124"/>
      <c r="O235" s="125"/>
      <c r="P235" s="42"/>
      <c r="Q235" s="42"/>
      <c r="R235" s="42"/>
      <c r="S235" s="42"/>
      <c r="T235" s="42"/>
      <c r="U235" s="42"/>
      <c r="V235" s="42"/>
      <c r="W235" s="42"/>
      <c r="X235" s="43"/>
      <c r="Y235" s="20"/>
      <c r="Z235" s="20"/>
      <c r="AA235" s="20"/>
      <c r="AB235" s="20"/>
      <c r="AC235" s="20"/>
      <c r="AD235" s="20"/>
      <c r="AE235" s="20"/>
      <c r="AT235" s="14" t="s">
        <v>169</v>
      </c>
      <c r="AU235" s="14" t="s">
        <v>84</v>
      </c>
    </row>
    <row r="236" spans="2:63" s="12" customFormat="1" ht="22.9" customHeight="1">
      <c r="B236" s="190"/>
      <c r="C236" s="103"/>
      <c r="D236" s="191" t="s">
        <v>73</v>
      </c>
      <c r="E236" s="195" t="s">
        <v>356</v>
      </c>
      <c r="F236" s="195" t="s">
        <v>357</v>
      </c>
      <c r="G236" s="103"/>
      <c r="H236" s="103"/>
      <c r="I236" s="193"/>
      <c r="J236" s="193"/>
      <c r="K236" s="196">
        <f>BK236</f>
        <v>0</v>
      </c>
      <c r="M236" s="100"/>
      <c r="N236" s="102"/>
      <c r="O236" s="103"/>
      <c r="P236" s="103"/>
      <c r="Q236" s="104">
        <f>SUM(Q237:Q244)</f>
        <v>0</v>
      </c>
      <c r="R236" s="104">
        <f>SUM(R237:R244)</f>
        <v>0</v>
      </c>
      <c r="S236" s="103"/>
      <c r="T236" s="105">
        <f>SUM(T237:T244)</f>
        <v>0</v>
      </c>
      <c r="U236" s="103"/>
      <c r="V236" s="105">
        <f>SUM(V237:V244)</f>
        <v>0</v>
      </c>
      <c r="W236" s="103"/>
      <c r="X236" s="106">
        <f>SUM(X237:X244)</f>
        <v>0</v>
      </c>
      <c r="AR236" s="101" t="s">
        <v>82</v>
      </c>
      <c r="AT236" s="107" t="s">
        <v>73</v>
      </c>
      <c r="AU236" s="107" t="s">
        <v>82</v>
      </c>
      <c r="AY236" s="101" t="s">
        <v>160</v>
      </c>
      <c r="BK236" s="108">
        <f>SUM(BK237:BK244)</f>
        <v>0</v>
      </c>
    </row>
    <row r="237" spans="1:65" s="2" customFormat="1" ht="21.75" customHeight="1">
      <c r="A237" s="20"/>
      <c r="B237" s="197"/>
      <c r="C237" s="126" t="s">
        <v>381</v>
      </c>
      <c r="D237" s="126" t="s">
        <v>182</v>
      </c>
      <c r="E237" s="127" t="s">
        <v>358</v>
      </c>
      <c r="F237" s="128" t="s">
        <v>359</v>
      </c>
      <c r="G237" s="129" t="s">
        <v>360</v>
      </c>
      <c r="H237" s="130">
        <v>7.92</v>
      </c>
      <c r="I237" s="131"/>
      <c r="J237" s="131"/>
      <c r="K237" s="203">
        <f>ROUND(P237*H237,2)</f>
        <v>0</v>
      </c>
      <c r="L237" s="181"/>
      <c r="M237" s="21"/>
      <c r="N237" s="132" t="s">
        <v>1</v>
      </c>
      <c r="O237" s="118" t="s">
        <v>37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2"/>
      <c r="T237" s="120">
        <f>S237*H237</f>
        <v>0</v>
      </c>
      <c r="U237" s="120">
        <v>0</v>
      </c>
      <c r="V237" s="120">
        <f>U237*H237</f>
        <v>0</v>
      </c>
      <c r="W237" s="120">
        <v>0</v>
      </c>
      <c r="X237" s="121">
        <f>W237*H237</f>
        <v>0</v>
      </c>
      <c r="Y237" s="20"/>
      <c r="Z237" s="20"/>
      <c r="AA237" s="20"/>
      <c r="AB237" s="20"/>
      <c r="AC237" s="20"/>
      <c r="AD237" s="20"/>
      <c r="AE237" s="20"/>
      <c r="AR237" s="122" t="s">
        <v>168</v>
      </c>
      <c r="AT237" s="122" t="s">
        <v>182</v>
      </c>
      <c r="AU237" s="122" t="s">
        <v>84</v>
      </c>
      <c r="AY237" s="14" t="s">
        <v>160</v>
      </c>
      <c r="BE237" s="123">
        <f>IF(O237="základní",K237,0)</f>
        <v>0</v>
      </c>
      <c r="BF237" s="123">
        <f>IF(O237="snížená",K237,0)</f>
        <v>0</v>
      </c>
      <c r="BG237" s="123">
        <f>IF(O237="zákl. přenesená",K237,0)</f>
        <v>0</v>
      </c>
      <c r="BH237" s="123">
        <f>IF(O237="sníž. přenesená",K237,0)</f>
        <v>0</v>
      </c>
      <c r="BI237" s="123">
        <f>IF(O237="nulová",K237,0)</f>
        <v>0</v>
      </c>
      <c r="BJ237" s="14" t="s">
        <v>82</v>
      </c>
      <c r="BK237" s="123">
        <f>ROUND(P237*H237,2)</f>
        <v>0</v>
      </c>
      <c r="BL237" s="14" t="s">
        <v>168</v>
      </c>
      <c r="BM237" s="122" t="s">
        <v>361</v>
      </c>
    </row>
    <row r="238" spans="1:47" s="2" customFormat="1" ht="12">
      <c r="A238" s="20"/>
      <c r="B238" s="150"/>
      <c r="C238" s="42"/>
      <c r="D238" s="199" t="s">
        <v>169</v>
      </c>
      <c r="E238" s="42"/>
      <c r="F238" s="200" t="s">
        <v>359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169</v>
      </c>
      <c r="AU238" s="14" t="s">
        <v>84</v>
      </c>
    </row>
    <row r="239" spans="1:65" s="2" customFormat="1" ht="24.2" customHeight="1">
      <c r="A239" s="20"/>
      <c r="B239" s="197"/>
      <c r="C239" s="126" t="s">
        <v>211</v>
      </c>
      <c r="D239" s="126" t="s">
        <v>182</v>
      </c>
      <c r="E239" s="127" t="s">
        <v>363</v>
      </c>
      <c r="F239" s="128" t="s">
        <v>364</v>
      </c>
      <c r="G239" s="129" t="s">
        <v>360</v>
      </c>
      <c r="H239" s="130">
        <v>7.92</v>
      </c>
      <c r="I239" s="131"/>
      <c r="J239" s="131"/>
      <c r="K239" s="203">
        <f>ROUND(P239*H239,2)</f>
        <v>0</v>
      </c>
      <c r="L239" s="181"/>
      <c r="M239" s="21"/>
      <c r="N239" s="132" t="s">
        <v>1</v>
      </c>
      <c r="O239" s="118" t="s">
        <v>37</v>
      </c>
      <c r="P239" s="119">
        <f>I239+J239</f>
        <v>0</v>
      </c>
      <c r="Q239" s="119">
        <f>ROUND(I239*H239,2)</f>
        <v>0</v>
      </c>
      <c r="R239" s="119">
        <f>ROUND(J239*H239,2)</f>
        <v>0</v>
      </c>
      <c r="S239" s="42"/>
      <c r="T239" s="120">
        <f>S239*H239</f>
        <v>0</v>
      </c>
      <c r="U239" s="120">
        <v>0</v>
      </c>
      <c r="V239" s="120">
        <f>U239*H239</f>
        <v>0</v>
      </c>
      <c r="W239" s="120">
        <v>0</v>
      </c>
      <c r="X239" s="121">
        <f>W239*H239</f>
        <v>0</v>
      </c>
      <c r="Y239" s="20"/>
      <c r="Z239" s="20"/>
      <c r="AA239" s="20"/>
      <c r="AB239" s="20"/>
      <c r="AC239" s="20"/>
      <c r="AD239" s="20"/>
      <c r="AE239" s="20"/>
      <c r="AR239" s="122" t="s">
        <v>168</v>
      </c>
      <c r="AT239" s="122" t="s">
        <v>182</v>
      </c>
      <c r="AU239" s="122" t="s">
        <v>84</v>
      </c>
      <c r="AY239" s="14" t="s">
        <v>160</v>
      </c>
      <c r="BE239" s="123">
        <f>IF(O239="základní",K239,0)</f>
        <v>0</v>
      </c>
      <c r="BF239" s="123">
        <f>IF(O239="snížená",K239,0)</f>
        <v>0</v>
      </c>
      <c r="BG239" s="123">
        <f>IF(O239="zákl. přenesená",K239,0)</f>
        <v>0</v>
      </c>
      <c r="BH239" s="123">
        <f>IF(O239="sníž. přenesená",K239,0)</f>
        <v>0</v>
      </c>
      <c r="BI239" s="123">
        <f>IF(O239="nulová",K239,0)</f>
        <v>0</v>
      </c>
      <c r="BJ239" s="14" t="s">
        <v>82</v>
      </c>
      <c r="BK239" s="123">
        <f>ROUND(P239*H239,2)</f>
        <v>0</v>
      </c>
      <c r="BL239" s="14" t="s">
        <v>168</v>
      </c>
      <c r="BM239" s="122" t="s">
        <v>365</v>
      </c>
    </row>
    <row r="240" spans="1:47" s="2" customFormat="1" ht="12">
      <c r="A240" s="20"/>
      <c r="B240" s="150"/>
      <c r="C240" s="42"/>
      <c r="D240" s="199" t="s">
        <v>169</v>
      </c>
      <c r="E240" s="42"/>
      <c r="F240" s="200" t="s">
        <v>364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169</v>
      </c>
      <c r="AU240" s="14" t="s">
        <v>84</v>
      </c>
    </row>
    <row r="241" spans="1:65" s="2" customFormat="1" ht="33" customHeight="1">
      <c r="A241" s="20"/>
      <c r="B241" s="197"/>
      <c r="C241" s="126" t="s">
        <v>389</v>
      </c>
      <c r="D241" s="126" t="s">
        <v>182</v>
      </c>
      <c r="E241" s="127" t="s">
        <v>366</v>
      </c>
      <c r="F241" s="128" t="s">
        <v>367</v>
      </c>
      <c r="G241" s="129" t="s">
        <v>360</v>
      </c>
      <c r="H241" s="130">
        <v>5.94</v>
      </c>
      <c r="I241" s="131"/>
      <c r="J241" s="131"/>
      <c r="K241" s="203">
        <f>ROUND(P241*H241,2)</f>
        <v>0</v>
      </c>
      <c r="L241" s="181"/>
      <c r="M241" s="21"/>
      <c r="N241" s="132" t="s">
        <v>1</v>
      </c>
      <c r="O241" s="118" t="s">
        <v>37</v>
      </c>
      <c r="P241" s="119">
        <f>I241+J241</f>
        <v>0</v>
      </c>
      <c r="Q241" s="119">
        <f>ROUND(I241*H241,2)</f>
        <v>0</v>
      </c>
      <c r="R241" s="119">
        <f>ROUND(J241*H241,2)</f>
        <v>0</v>
      </c>
      <c r="S241" s="42"/>
      <c r="T241" s="120">
        <f>S241*H241</f>
        <v>0</v>
      </c>
      <c r="U241" s="120">
        <v>0</v>
      </c>
      <c r="V241" s="120">
        <f>U241*H241</f>
        <v>0</v>
      </c>
      <c r="W241" s="120">
        <v>0</v>
      </c>
      <c r="X241" s="121">
        <f>W241*H241</f>
        <v>0</v>
      </c>
      <c r="Y241" s="20"/>
      <c r="Z241" s="20"/>
      <c r="AA241" s="20"/>
      <c r="AB241" s="20"/>
      <c r="AC241" s="20"/>
      <c r="AD241" s="20"/>
      <c r="AE241" s="20"/>
      <c r="AR241" s="122" t="s">
        <v>168</v>
      </c>
      <c r="AT241" s="122" t="s">
        <v>182</v>
      </c>
      <c r="AU241" s="122" t="s">
        <v>84</v>
      </c>
      <c r="AY241" s="14" t="s">
        <v>160</v>
      </c>
      <c r="BE241" s="123">
        <f>IF(O241="základní",K241,0)</f>
        <v>0</v>
      </c>
      <c r="BF241" s="123">
        <f>IF(O241="snížená",K241,0)</f>
        <v>0</v>
      </c>
      <c r="BG241" s="123">
        <f>IF(O241="zákl. přenesená",K241,0)</f>
        <v>0</v>
      </c>
      <c r="BH241" s="123">
        <f>IF(O241="sníž. přenesená",K241,0)</f>
        <v>0</v>
      </c>
      <c r="BI241" s="123">
        <f>IF(O241="nulová",K241,0)</f>
        <v>0</v>
      </c>
      <c r="BJ241" s="14" t="s">
        <v>82</v>
      </c>
      <c r="BK241" s="123">
        <f>ROUND(P241*H241,2)</f>
        <v>0</v>
      </c>
      <c r="BL241" s="14" t="s">
        <v>168</v>
      </c>
      <c r="BM241" s="122" t="s">
        <v>368</v>
      </c>
    </row>
    <row r="242" spans="1:47" s="2" customFormat="1" ht="19.5">
      <c r="A242" s="20"/>
      <c r="B242" s="150"/>
      <c r="C242" s="42"/>
      <c r="D242" s="199" t="s">
        <v>169</v>
      </c>
      <c r="E242" s="42"/>
      <c r="F242" s="200" t="s">
        <v>367</v>
      </c>
      <c r="G242" s="42"/>
      <c r="H242" s="42"/>
      <c r="I242" s="201"/>
      <c r="J242" s="201"/>
      <c r="K242" s="151"/>
      <c r="L242" s="20"/>
      <c r="M242" s="21"/>
      <c r="N242" s="124"/>
      <c r="O242" s="125"/>
      <c r="P242" s="42"/>
      <c r="Q242" s="42"/>
      <c r="R242" s="42"/>
      <c r="S242" s="42"/>
      <c r="T242" s="42"/>
      <c r="U242" s="42"/>
      <c r="V242" s="42"/>
      <c r="W242" s="42"/>
      <c r="X242" s="43"/>
      <c r="Y242" s="20"/>
      <c r="Z242" s="20"/>
      <c r="AA242" s="20"/>
      <c r="AB242" s="20"/>
      <c r="AC242" s="20"/>
      <c r="AD242" s="20"/>
      <c r="AE242" s="20"/>
      <c r="AT242" s="14" t="s">
        <v>169</v>
      </c>
      <c r="AU242" s="14" t="s">
        <v>84</v>
      </c>
    </row>
    <row r="243" spans="1:65" s="2" customFormat="1" ht="33" customHeight="1">
      <c r="A243" s="20"/>
      <c r="B243" s="197"/>
      <c r="C243" s="126" t="s">
        <v>215</v>
      </c>
      <c r="D243" s="126" t="s">
        <v>182</v>
      </c>
      <c r="E243" s="127" t="s">
        <v>440</v>
      </c>
      <c r="F243" s="128" t="s">
        <v>441</v>
      </c>
      <c r="G243" s="129" t="s">
        <v>360</v>
      </c>
      <c r="H243" s="130">
        <v>1.98</v>
      </c>
      <c r="I243" s="131"/>
      <c r="J243" s="131"/>
      <c r="K243" s="203">
        <f>ROUND(P243*H243,2)</f>
        <v>0</v>
      </c>
      <c r="L243" s="181"/>
      <c r="M243" s="21"/>
      <c r="N243" s="132" t="s">
        <v>1</v>
      </c>
      <c r="O243" s="118" t="s">
        <v>37</v>
      </c>
      <c r="P243" s="119">
        <f>I243+J243</f>
        <v>0</v>
      </c>
      <c r="Q243" s="119">
        <f>ROUND(I243*H243,2)</f>
        <v>0</v>
      </c>
      <c r="R243" s="119">
        <f>ROUND(J243*H243,2)</f>
        <v>0</v>
      </c>
      <c r="S243" s="42"/>
      <c r="T243" s="120">
        <f>S243*H243</f>
        <v>0</v>
      </c>
      <c r="U243" s="120">
        <v>0</v>
      </c>
      <c r="V243" s="120">
        <f>U243*H243</f>
        <v>0</v>
      </c>
      <c r="W243" s="120">
        <v>0</v>
      </c>
      <c r="X243" s="121">
        <f>W243*H243</f>
        <v>0</v>
      </c>
      <c r="Y243" s="20"/>
      <c r="Z243" s="20"/>
      <c r="AA243" s="20"/>
      <c r="AB243" s="20"/>
      <c r="AC243" s="20"/>
      <c r="AD243" s="20"/>
      <c r="AE243" s="20"/>
      <c r="AR243" s="122" t="s">
        <v>168</v>
      </c>
      <c r="AT243" s="122" t="s">
        <v>182</v>
      </c>
      <c r="AU243" s="122" t="s">
        <v>84</v>
      </c>
      <c r="AY243" s="14" t="s">
        <v>160</v>
      </c>
      <c r="BE243" s="123">
        <f>IF(O243="základní",K243,0)</f>
        <v>0</v>
      </c>
      <c r="BF243" s="123">
        <f>IF(O243="snížená",K243,0)</f>
        <v>0</v>
      </c>
      <c r="BG243" s="123">
        <f>IF(O243="zákl. přenesená",K243,0)</f>
        <v>0</v>
      </c>
      <c r="BH243" s="123">
        <f>IF(O243="sníž. přenesená",K243,0)</f>
        <v>0</v>
      </c>
      <c r="BI243" s="123">
        <f>IF(O243="nulová",K243,0)</f>
        <v>0</v>
      </c>
      <c r="BJ243" s="14" t="s">
        <v>82</v>
      </c>
      <c r="BK243" s="123">
        <f>ROUND(P243*H243,2)</f>
        <v>0</v>
      </c>
      <c r="BL243" s="14" t="s">
        <v>168</v>
      </c>
      <c r="BM243" s="122" t="s">
        <v>442</v>
      </c>
    </row>
    <row r="244" spans="1:47" s="2" customFormat="1" ht="19.5">
      <c r="A244" s="20"/>
      <c r="B244" s="150"/>
      <c r="C244" s="42"/>
      <c r="D244" s="199" t="s">
        <v>169</v>
      </c>
      <c r="E244" s="42"/>
      <c r="F244" s="200" t="s">
        <v>441</v>
      </c>
      <c r="G244" s="42"/>
      <c r="H244" s="42"/>
      <c r="I244" s="201"/>
      <c r="J244" s="201"/>
      <c r="K244" s="151"/>
      <c r="L244" s="20"/>
      <c r="M244" s="21"/>
      <c r="N244" s="124"/>
      <c r="O244" s="125"/>
      <c r="P244" s="42"/>
      <c r="Q244" s="42"/>
      <c r="R244" s="42"/>
      <c r="S244" s="42"/>
      <c r="T244" s="42"/>
      <c r="U244" s="42"/>
      <c r="V244" s="42"/>
      <c r="W244" s="42"/>
      <c r="X244" s="43"/>
      <c r="Y244" s="20"/>
      <c r="Z244" s="20"/>
      <c r="AA244" s="20"/>
      <c r="AB244" s="20"/>
      <c r="AC244" s="20"/>
      <c r="AD244" s="20"/>
      <c r="AE244" s="20"/>
      <c r="AT244" s="14" t="s">
        <v>169</v>
      </c>
      <c r="AU244" s="14" t="s">
        <v>84</v>
      </c>
    </row>
    <row r="245" spans="2:63" s="12" customFormat="1" ht="25.9" customHeight="1">
      <c r="B245" s="190"/>
      <c r="C245" s="103"/>
      <c r="D245" s="191" t="s">
        <v>73</v>
      </c>
      <c r="E245" s="192" t="s">
        <v>369</v>
      </c>
      <c r="F245" s="192" t="s">
        <v>370</v>
      </c>
      <c r="G245" s="103"/>
      <c r="H245" s="103"/>
      <c r="I245" s="193"/>
      <c r="J245" s="193"/>
      <c r="K245" s="194">
        <f>BK245</f>
        <v>0</v>
      </c>
      <c r="M245" s="100"/>
      <c r="N245" s="102"/>
      <c r="O245" s="103"/>
      <c r="P245" s="103"/>
      <c r="Q245" s="104">
        <f>SUM(Q246:Q270)</f>
        <v>0</v>
      </c>
      <c r="R245" s="104">
        <f>SUM(R246:R270)</f>
        <v>0</v>
      </c>
      <c r="S245" s="103"/>
      <c r="T245" s="105">
        <f>SUM(T246:T270)</f>
        <v>0</v>
      </c>
      <c r="U245" s="103"/>
      <c r="V245" s="105">
        <f>SUM(V246:V270)</f>
        <v>0</v>
      </c>
      <c r="W245" s="103"/>
      <c r="X245" s="106">
        <f>SUM(X246:X270)</f>
        <v>0</v>
      </c>
      <c r="AR245" s="101" t="s">
        <v>186</v>
      </c>
      <c r="AT245" s="107" t="s">
        <v>73</v>
      </c>
      <c r="AU245" s="107" t="s">
        <v>74</v>
      </c>
      <c r="AY245" s="101" t="s">
        <v>160</v>
      </c>
      <c r="BK245" s="108">
        <f>SUM(BK246:BK270)</f>
        <v>0</v>
      </c>
    </row>
    <row r="246" spans="1:65" s="2" customFormat="1" ht="16.5" customHeight="1">
      <c r="A246" s="20"/>
      <c r="B246" s="197"/>
      <c r="C246" s="126" t="s">
        <v>396</v>
      </c>
      <c r="D246" s="126" t="s">
        <v>182</v>
      </c>
      <c r="E246" s="127" t="s">
        <v>372</v>
      </c>
      <c r="F246" s="128" t="s">
        <v>373</v>
      </c>
      <c r="G246" s="129" t="s">
        <v>166</v>
      </c>
      <c r="H246" s="130">
        <v>1</v>
      </c>
      <c r="I246" s="131"/>
      <c r="J246" s="131"/>
      <c r="K246" s="203">
        <f>ROUND(P246*H246,2)</f>
        <v>0</v>
      </c>
      <c r="L246" s="181"/>
      <c r="M246" s="21"/>
      <c r="N246" s="132" t="s">
        <v>1</v>
      </c>
      <c r="O246" s="118" t="s">
        <v>37</v>
      </c>
      <c r="P246" s="119">
        <f>I246+J246</f>
        <v>0</v>
      </c>
      <c r="Q246" s="119">
        <f>ROUND(I246*H246,2)</f>
        <v>0</v>
      </c>
      <c r="R246" s="119">
        <f>ROUND(J246*H246,2)</f>
        <v>0</v>
      </c>
      <c r="S246" s="42"/>
      <c r="T246" s="120">
        <f>S246*H246</f>
        <v>0</v>
      </c>
      <c r="U246" s="120">
        <v>0</v>
      </c>
      <c r="V246" s="120">
        <f>U246*H246</f>
        <v>0</v>
      </c>
      <c r="W246" s="120">
        <v>0</v>
      </c>
      <c r="X246" s="121">
        <f>W246*H246</f>
        <v>0</v>
      </c>
      <c r="Y246" s="20"/>
      <c r="Z246" s="20"/>
      <c r="AA246" s="20"/>
      <c r="AB246" s="20"/>
      <c r="AC246" s="20"/>
      <c r="AD246" s="20"/>
      <c r="AE246" s="20"/>
      <c r="AR246" s="122" t="s">
        <v>374</v>
      </c>
      <c r="AT246" s="122" t="s">
        <v>182</v>
      </c>
      <c r="AU246" s="122" t="s">
        <v>82</v>
      </c>
      <c r="AY246" s="14" t="s">
        <v>160</v>
      </c>
      <c r="BE246" s="123">
        <f>IF(O246="základní",K246,0)</f>
        <v>0</v>
      </c>
      <c r="BF246" s="123">
        <f>IF(O246="snížená",K246,0)</f>
        <v>0</v>
      </c>
      <c r="BG246" s="123">
        <f>IF(O246="zákl. přenesená",K246,0)</f>
        <v>0</v>
      </c>
      <c r="BH246" s="123">
        <f>IF(O246="sníž. přenesená",K246,0)</f>
        <v>0</v>
      </c>
      <c r="BI246" s="123">
        <f>IF(O246="nulová",K246,0)</f>
        <v>0</v>
      </c>
      <c r="BJ246" s="14" t="s">
        <v>82</v>
      </c>
      <c r="BK246" s="123">
        <f>ROUND(P246*H246,2)</f>
        <v>0</v>
      </c>
      <c r="BL246" s="14" t="s">
        <v>374</v>
      </c>
      <c r="BM246" s="122" t="s">
        <v>375</v>
      </c>
    </row>
    <row r="247" spans="1:47" s="2" customFormat="1" ht="12">
      <c r="A247" s="20"/>
      <c r="B247" s="150"/>
      <c r="C247" s="42"/>
      <c r="D247" s="199" t="s">
        <v>169</v>
      </c>
      <c r="E247" s="42"/>
      <c r="F247" s="200" t="s">
        <v>373</v>
      </c>
      <c r="G247" s="42"/>
      <c r="H247" s="42"/>
      <c r="I247" s="201"/>
      <c r="J247" s="201"/>
      <c r="K247" s="151"/>
      <c r="L247" s="20"/>
      <c r="M247" s="21"/>
      <c r="N247" s="124"/>
      <c r="O247" s="125"/>
      <c r="P247" s="42"/>
      <c r="Q247" s="42"/>
      <c r="R247" s="42"/>
      <c r="S247" s="42"/>
      <c r="T247" s="42"/>
      <c r="U247" s="42"/>
      <c r="V247" s="42"/>
      <c r="W247" s="42"/>
      <c r="X247" s="43"/>
      <c r="Y247" s="20"/>
      <c r="Z247" s="20"/>
      <c r="AA247" s="20"/>
      <c r="AB247" s="20"/>
      <c r="AC247" s="20"/>
      <c r="AD247" s="20"/>
      <c r="AE247" s="20"/>
      <c r="AT247" s="14" t="s">
        <v>169</v>
      </c>
      <c r="AU247" s="14" t="s">
        <v>82</v>
      </c>
    </row>
    <row r="248" spans="1:65" s="2" customFormat="1" ht="16.5" customHeight="1">
      <c r="A248" s="20"/>
      <c r="B248" s="197"/>
      <c r="C248" s="126" t="s">
        <v>219</v>
      </c>
      <c r="D248" s="126" t="s">
        <v>182</v>
      </c>
      <c r="E248" s="127" t="s">
        <v>376</v>
      </c>
      <c r="F248" s="128" t="s">
        <v>377</v>
      </c>
      <c r="G248" s="129" t="s">
        <v>286</v>
      </c>
      <c r="H248" s="130">
        <v>1</v>
      </c>
      <c r="I248" s="131"/>
      <c r="J248" s="131"/>
      <c r="K248" s="203">
        <f>ROUND(P248*H248,2)</f>
        <v>0</v>
      </c>
      <c r="L248" s="181"/>
      <c r="M248" s="21"/>
      <c r="N248" s="132" t="s">
        <v>1</v>
      </c>
      <c r="O248" s="118" t="s">
        <v>37</v>
      </c>
      <c r="P248" s="119">
        <f>I248+J248</f>
        <v>0</v>
      </c>
      <c r="Q248" s="119">
        <f>ROUND(I248*H248,2)</f>
        <v>0</v>
      </c>
      <c r="R248" s="119">
        <f>ROUND(J248*H248,2)</f>
        <v>0</v>
      </c>
      <c r="S248" s="42"/>
      <c r="T248" s="120">
        <f>S248*H248</f>
        <v>0</v>
      </c>
      <c r="U248" s="120">
        <v>0</v>
      </c>
      <c r="V248" s="120">
        <f>U248*H248</f>
        <v>0</v>
      </c>
      <c r="W248" s="120">
        <v>0</v>
      </c>
      <c r="X248" s="121">
        <f>W248*H248</f>
        <v>0</v>
      </c>
      <c r="Y248" s="20"/>
      <c r="Z248" s="20"/>
      <c r="AA248" s="20"/>
      <c r="AB248" s="20"/>
      <c r="AC248" s="20"/>
      <c r="AD248" s="20"/>
      <c r="AE248" s="20"/>
      <c r="AR248" s="122" t="s">
        <v>168</v>
      </c>
      <c r="AT248" s="122" t="s">
        <v>182</v>
      </c>
      <c r="AU248" s="122" t="s">
        <v>82</v>
      </c>
      <c r="AY248" s="14" t="s">
        <v>160</v>
      </c>
      <c r="BE248" s="123">
        <f>IF(O248="základní",K248,0)</f>
        <v>0</v>
      </c>
      <c r="BF248" s="123">
        <f>IF(O248="snížená",K248,0)</f>
        <v>0</v>
      </c>
      <c r="BG248" s="123">
        <f>IF(O248="zákl. přenesená",K248,0)</f>
        <v>0</v>
      </c>
      <c r="BH248" s="123">
        <f>IF(O248="sníž. přenesená",K248,0)</f>
        <v>0</v>
      </c>
      <c r="BI248" s="123">
        <f>IF(O248="nulová",K248,0)</f>
        <v>0</v>
      </c>
      <c r="BJ248" s="14" t="s">
        <v>82</v>
      </c>
      <c r="BK248" s="123">
        <f>ROUND(P248*H248,2)</f>
        <v>0</v>
      </c>
      <c r="BL248" s="14" t="s">
        <v>168</v>
      </c>
      <c r="BM248" s="122" t="s">
        <v>434</v>
      </c>
    </row>
    <row r="249" spans="1:47" s="2" customFormat="1" ht="12">
      <c r="A249" s="20"/>
      <c r="B249" s="150"/>
      <c r="C249" s="42"/>
      <c r="D249" s="199" t="s">
        <v>169</v>
      </c>
      <c r="E249" s="42"/>
      <c r="F249" s="200" t="s">
        <v>379</v>
      </c>
      <c r="G249" s="42"/>
      <c r="H249" s="42"/>
      <c r="I249" s="201"/>
      <c r="J249" s="201"/>
      <c r="K249" s="151"/>
      <c r="L249" s="20"/>
      <c r="M249" s="21"/>
      <c r="N249" s="124"/>
      <c r="O249" s="125"/>
      <c r="P249" s="42"/>
      <c r="Q249" s="42"/>
      <c r="R249" s="42"/>
      <c r="S249" s="42"/>
      <c r="T249" s="42"/>
      <c r="U249" s="42"/>
      <c r="V249" s="42"/>
      <c r="W249" s="42"/>
      <c r="X249" s="43"/>
      <c r="Y249" s="20"/>
      <c r="Z249" s="20"/>
      <c r="AA249" s="20"/>
      <c r="AB249" s="20"/>
      <c r="AC249" s="20"/>
      <c r="AD249" s="20"/>
      <c r="AE249" s="20"/>
      <c r="AT249" s="14" t="s">
        <v>169</v>
      </c>
      <c r="AU249" s="14" t="s">
        <v>82</v>
      </c>
    </row>
    <row r="250" spans="1:47" s="2" customFormat="1" ht="58.5">
      <c r="A250" s="20"/>
      <c r="B250" s="150"/>
      <c r="C250" s="42"/>
      <c r="D250" s="199" t="s">
        <v>171</v>
      </c>
      <c r="E250" s="42"/>
      <c r="F250" s="202" t="s">
        <v>380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171</v>
      </c>
      <c r="AU250" s="14" t="s">
        <v>82</v>
      </c>
    </row>
    <row r="251" spans="1:65" s="2" customFormat="1" ht="16.5" customHeight="1">
      <c r="A251" s="20"/>
      <c r="B251" s="197"/>
      <c r="C251" s="126" t="s">
        <v>405</v>
      </c>
      <c r="D251" s="126" t="s">
        <v>182</v>
      </c>
      <c r="E251" s="127" t="s">
        <v>382</v>
      </c>
      <c r="F251" s="128" t="s">
        <v>383</v>
      </c>
      <c r="G251" s="129" t="s">
        <v>166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384</v>
      </c>
    </row>
    <row r="252" spans="1:47" s="2" customFormat="1" ht="12">
      <c r="A252" s="20"/>
      <c r="B252" s="150"/>
      <c r="C252" s="42"/>
      <c r="D252" s="199" t="s">
        <v>169</v>
      </c>
      <c r="E252" s="42"/>
      <c r="F252" s="200" t="s">
        <v>383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65" s="2" customFormat="1" ht="16.5" customHeight="1">
      <c r="A253" s="20"/>
      <c r="B253" s="197"/>
      <c r="C253" s="126" t="s">
        <v>410</v>
      </c>
      <c r="D253" s="126" t="s">
        <v>182</v>
      </c>
      <c r="E253" s="127" t="s">
        <v>385</v>
      </c>
      <c r="F253" s="128" t="s">
        <v>386</v>
      </c>
      <c r="G253" s="129" t="s">
        <v>166</v>
      </c>
      <c r="H253" s="130">
        <v>1</v>
      </c>
      <c r="I253" s="131"/>
      <c r="J253" s="131"/>
      <c r="K253" s="203">
        <f>ROUND(P253*H253,2)</f>
        <v>0</v>
      </c>
      <c r="L253" s="181"/>
      <c r="M253" s="21"/>
      <c r="N253" s="132" t="s">
        <v>1</v>
      </c>
      <c r="O253" s="118" t="s">
        <v>37</v>
      </c>
      <c r="P253" s="119">
        <f>I253+J253</f>
        <v>0</v>
      </c>
      <c r="Q253" s="119">
        <f>ROUND(I253*H253,2)</f>
        <v>0</v>
      </c>
      <c r="R253" s="119">
        <f>ROUND(J253*H253,2)</f>
        <v>0</v>
      </c>
      <c r="S253" s="42"/>
      <c r="T253" s="120">
        <f>S253*H253</f>
        <v>0</v>
      </c>
      <c r="U253" s="120">
        <v>0</v>
      </c>
      <c r="V253" s="120">
        <f>U253*H253</f>
        <v>0</v>
      </c>
      <c r="W253" s="120">
        <v>0</v>
      </c>
      <c r="X253" s="121">
        <f>W253*H253</f>
        <v>0</v>
      </c>
      <c r="Y253" s="20"/>
      <c r="Z253" s="20"/>
      <c r="AA253" s="20"/>
      <c r="AB253" s="20"/>
      <c r="AC253" s="20"/>
      <c r="AD253" s="20"/>
      <c r="AE253" s="20"/>
      <c r="AR253" s="122" t="s">
        <v>374</v>
      </c>
      <c r="AT253" s="122" t="s">
        <v>182</v>
      </c>
      <c r="AU253" s="122" t="s">
        <v>82</v>
      </c>
      <c r="AY253" s="14" t="s">
        <v>160</v>
      </c>
      <c r="BE253" s="123">
        <f>IF(O253="základní",K253,0)</f>
        <v>0</v>
      </c>
      <c r="BF253" s="123">
        <f>IF(O253="snížená",K253,0)</f>
        <v>0</v>
      </c>
      <c r="BG253" s="123">
        <f>IF(O253="zákl. přenesená",K253,0)</f>
        <v>0</v>
      </c>
      <c r="BH253" s="123">
        <f>IF(O253="sníž. přenesená",K253,0)</f>
        <v>0</v>
      </c>
      <c r="BI253" s="123">
        <f>IF(O253="nulová",K253,0)</f>
        <v>0</v>
      </c>
      <c r="BJ253" s="14" t="s">
        <v>82</v>
      </c>
      <c r="BK253" s="123">
        <f>ROUND(P253*H253,2)</f>
        <v>0</v>
      </c>
      <c r="BL253" s="14" t="s">
        <v>374</v>
      </c>
      <c r="BM253" s="122" t="s">
        <v>387</v>
      </c>
    </row>
    <row r="254" spans="1:47" s="2" customFormat="1" ht="12">
      <c r="A254" s="20"/>
      <c r="B254" s="150"/>
      <c r="C254" s="42"/>
      <c r="D254" s="199" t="s">
        <v>169</v>
      </c>
      <c r="E254" s="42"/>
      <c r="F254" s="200" t="s">
        <v>388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169</v>
      </c>
      <c r="AU254" s="14" t="s">
        <v>82</v>
      </c>
    </row>
    <row r="255" spans="1:65" s="2" customFormat="1" ht="16.5" customHeight="1">
      <c r="A255" s="20"/>
      <c r="B255" s="197"/>
      <c r="C255" s="126" t="s">
        <v>414</v>
      </c>
      <c r="D255" s="126" t="s">
        <v>182</v>
      </c>
      <c r="E255" s="127" t="s">
        <v>390</v>
      </c>
      <c r="F255" s="128" t="s">
        <v>391</v>
      </c>
      <c r="G255" s="129" t="s">
        <v>297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374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374</v>
      </c>
      <c r="BM255" s="122" t="s">
        <v>392</v>
      </c>
    </row>
    <row r="256" spans="1:47" s="2" customFormat="1" ht="12">
      <c r="A256" s="20"/>
      <c r="B256" s="150"/>
      <c r="C256" s="42"/>
      <c r="D256" s="199" t="s">
        <v>169</v>
      </c>
      <c r="E256" s="42"/>
      <c r="F256" s="200" t="s">
        <v>391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65" s="2" customFormat="1" ht="16.5" customHeight="1">
      <c r="A257" s="20"/>
      <c r="B257" s="197"/>
      <c r="C257" s="126" t="s">
        <v>223</v>
      </c>
      <c r="D257" s="126" t="s">
        <v>182</v>
      </c>
      <c r="E257" s="127" t="s">
        <v>393</v>
      </c>
      <c r="F257" s="128" t="s">
        <v>1</v>
      </c>
      <c r="G257" s="129" t="s">
        <v>166</v>
      </c>
      <c r="H257" s="130">
        <v>1</v>
      </c>
      <c r="I257" s="131"/>
      <c r="J257" s="131"/>
      <c r="K257" s="203">
        <f>ROUND(P257*H257,2)</f>
        <v>0</v>
      </c>
      <c r="L257" s="181"/>
      <c r="M257" s="21"/>
      <c r="N257" s="132" t="s">
        <v>1</v>
      </c>
      <c r="O257" s="118" t="s">
        <v>37</v>
      </c>
      <c r="P257" s="119">
        <f>I257+J257</f>
        <v>0</v>
      </c>
      <c r="Q257" s="119">
        <f>ROUND(I257*H257,2)</f>
        <v>0</v>
      </c>
      <c r="R257" s="119">
        <f>ROUND(J257*H257,2)</f>
        <v>0</v>
      </c>
      <c r="S257" s="42"/>
      <c r="T257" s="120">
        <f>S257*H257</f>
        <v>0</v>
      </c>
      <c r="U257" s="120">
        <v>0</v>
      </c>
      <c r="V257" s="120">
        <f>U257*H257</f>
        <v>0</v>
      </c>
      <c r="W257" s="120">
        <v>0</v>
      </c>
      <c r="X257" s="121">
        <f>W257*H257</f>
        <v>0</v>
      </c>
      <c r="Y257" s="20"/>
      <c r="Z257" s="20"/>
      <c r="AA257" s="20"/>
      <c r="AB257" s="20"/>
      <c r="AC257" s="20"/>
      <c r="AD257" s="20"/>
      <c r="AE257" s="20"/>
      <c r="AR257" s="122" t="s">
        <v>374</v>
      </c>
      <c r="AT257" s="122" t="s">
        <v>182</v>
      </c>
      <c r="AU257" s="122" t="s">
        <v>82</v>
      </c>
      <c r="AY257" s="14" t="s">
        <v>160</v>
      </c>
      <c r="BE257" s="123">
        <f>IF(O257="základní",K257,0)</f>
        <v>0</v>
      </c>
      <c r="BF257" s="123">
        <f>IF(O257="snížená",K257,0)</f>
        <v>0</v>
      </c>
      <c r="BG257" s="123">
        <f>IF(O257="zákl. přenesená",K257,0)</f>
        <v>0</v>
      </c>
      <c r="BH257" s="123">
        <f>IF(O257="sníž. přenesená",K257,0)</f>
        <v>0</v>
      </c>
      <c r="BI257" s="123">
        <f>IF(O257="nulová",K257,0)</f>
        <v>0</v>
      </c>
      <c r="BJ257" s="14" t="s">
        <v>82</v>
      </c>
      <c r="BK257" s="123">
        <f>ROUND(P257*H257,2)</f>
        <v>0</v>
      </c>
      <c r="BL257" s="14" t="s">
        <v>374</v>
      </c>
      <c r="BM257" s="122" t="s">
        <v>394</v>
      </c>
    </row>
    <row r="258" spans="1:47" s="2" customFormat="1" ht="19.5">
      <c r="A258" s="20"/>
      <c r="B258" s="150"/>
      <c r="C258" s="42"/>
      <c r="D258" s="199" t="s">
        <v>169</v>
      </c>
      <c r="E258" s="42"/>
      <c r="F258" s="200" t="s">
        <v>395</v>
      </c>
      <c r="G258" s="42"/>
      <c r="H258" s="42"/>
      <c r="I258" s="201"/>
      <c r="J258" s="201"/>
      <c r="K258" s="151"/>
      <c r="L258" s="20"/>
      <c r="M258" s="21"/>
      <c r="N258" s="124"/>
      <c r="O258" s="125"/>
      <c r="P258" s="42"/>
      <c r="Q258" s="42"/>
      <c r="R258" s="42"/>
      <c r="S258" s="42"/>
      <c r="T258" s="42"/>
      <c r="U258" s="42"/>
      <c r="V258" s="42"/>
      <c r="W258" s="42"/>
      <c r="X258" s="43"/>
      <c r="Y258" s="20"/>
      <c r="Z258" s="20"/>
      <c r="AA258" s="20"/>
      <c r="AB258" s="20"/>
      <c r="AC258" s="20"/>
      <c r="AD258" s="20"/>
      <c r="AE258" s="20"/>
      <c r="AT258" s="14" t="s">
        <v>169</v>
      </c>
      <c r="AU258" s="14" t="s">
        <v>82</v>
      </c>
    </row>
    <row r="259" spans="1:65" s="2" customFormat="1" ht="16.5" customHeight="1">
      <c r="A259" s="20"/>
      <c r="B259" s="197"/>
      <c r="C259" s="126" t="s">
        <v>436</v>
      </c>
      <c r="D259" s="126" t="s">
        <v>182</v>
      </c>
      <c r="E259" s="127" t="s">
        <v>397</v>
      </c>
      <c r="F259" s="128" t="s">
        <v>398</v>
      </c>
      <c r="G259" s="129" t="s">
        <v>166</v>
      </c>
      <c r="H259" s="130">
        <v>1</v>
      </c>
      <c r="I259" s="131"/>
      <c r="J259" s="131"/>
      <c r="K259" s="203">
        <f>ROUND(P259*H259,2)</f>
        <v>0</v>
      </c>
      <c r="L259" s="181"/>
      <c r="M259" s="21"/>
      <c r="N259" s="132" t="s">
        <v>1</v>
      </c>
      <c r="O259" s="118" t="s">
        <v>37</v>
      </c>
      <c r="P259" s="119">
        <f>I259+J259</f>
        <v>0</v>
      </c>
      <c r="Q259" s="119">
        <f>ROUND(I259*H259,2)</f>
        <v>0</v>
      </c>
      <c r="R259" s="119">
        <f>ROUND(J259*H259,2)</f>
        <v>0</v>
      </c>
      <c r="S259" s="42"/>
      <c r="T259" s="120">
        <f>S259*H259</f>
        <v>0</v>
      </c>
      <c r="U259" s="120">
        <v>0</v>
      </c>
      <c r="V259" s="120">
        <f>U259*H259</f>
        <v>0</v>
      </c>
      <c r="W259" s="120">
        <v>0</v>
      </c>
      <c r="X259" s="121">
        <f>W259*H259</f>
        <v>0</v>
      </c>
      <c r="Y259" s="20"/>
      <c r="Z259" s="20"/>
      <c r="AA259" s="20"/>
      <c r="AB259" s="20"/>
      <c r="AC259" s="20"/>
      <c r="AD259" s="20"/>
      <c r="AE259" s="20"/>
      <c r="AR259" s="122" t="s">
        <v>168</v>
      </c>
      <c r="AT259" s="122" t="s">
        <v>182</v>
      </c>
      <c r="AU259" s="122" t="s">
        <v>82</v>
      </c>
      <c r="AY259" s="14" t="s">
        <v>160</v>
      </c>
      <c r="BE259" s="123">
        <f>IF(O259="základní",K259,0)</f>
        <v>0</v>
      </c>
      <c r="BF259" s="123">
        <f>IF(O259="snížená",K259,0)</f>
        <v>0</v>
      </c>
      <c r="BG259" s="123">
        <f>IF(O259="zákl. přenesená",K259,0)</f>
        <v>0</v>
      </c>
      <c r="BH259" s="123">
        <f>IF(O259="sníž. přenesená",K259,0)</f>
        <v>0</v>
      </c>
      <c r="BI259" s="123">
        <f>IF(O259="nulová",K259,0)</f>
        <v>0</v>
      </c>
      <c r="BJ259" s="14" t="s">
        <v>82</v>
      </c>
      <c r="BK259" s="123">
        <f>ROUND(P259*H259,2)</f>
        <v>0</v>
      </c>
      <c r="BL259" s="14" t="s">
        <v>168</v>
      </c>
      <c r="BM259" s="122" t="s">
        <v>399</v>
      </c>
    </row>
    <row r="260" spans="1:47" s="2" customFormat="1" ht="12">
      <c r="A260" s="20"/>
      <c r="B260" s="150"/>
      <c r="C260" s="42"/>
      <c r="D260" s="199" t="s">
        <v>169</v>
      </c>
      <c r="E260" s="42"/>
      <c r="F260" s="200" t="s">
        <v>398</v>
      </c>
      <c r="G260" s="42"/>
      <c r="H260" s="42"/>
      <c r="I260" s="201"/>
      <c r="J260" s="201"/>
      <c r="K260" s="151"/>
      <c r="L260" s="20"/>
      <c r="M260" s="21"/>
      <c r="N260" s="124"/>
      <c r="O260" s="125"/>
      <c r="P260" s="42"/>
      <c r="Q260" s="42"/>
      <c r="R260" s="42"/>
      <c r="S260" s="42"/>
      <c r="T260" s="42"/>
      <c r="U260" s="42"/>
      <c r="V260" s="42"/>
      <c r="W260" s="42"/>
      <c r="X260" s="43"/>
      <c r="Y260" s="20"/>
      <c r="Z260" s="20"/>
      <c r="AA260" s="20"/>
      <c r="AB260" s="20"/>
      <c r="AC260" s="20"/>
      <c r="AD260" s="20"/>
      <c r="AE260" s="20"/>
      <c r="AT260" s="14" t="s">
        <v>169</v>
      </c>
      <c r="AU260" s="14" t="s">
        <v>82</v>
      </c>
    </row>
    <row r="261" spans="1:65" s="2" customFormat="1" ht="16.5" customHeight="1">
      <c r="A261" s="20"/>
      <c r="B261" s="197"/>
      <c r="C261" s="126" t="s">
        <v>230</v>
      </c>
      <c r="D261" s="126" t="s">
        <v>182</v>
      </c>
      <c r="E261" s="127" t="s">
        <v>400</v>
      </c>
      <c r="F261" s="128" t="s">
        <v>401</v>
      </c>
      <c r="G261" s="129" t="s">
        <v>286</v>
      </c>
      <c r="H261" s="130">
        <v>1</v>
      </c>
      <c r="I261" s="131"/>
      <c r="J261" s="131"/>
      <c r="K261" s="203">
        <f>ROUND(P261*H261,2)</f>
        <v>0</v>
      </c>
      <c r="L261" s="181"/>
      <c r="M261" s="21"/>
      <c r="N261" s="132" t="s">
        <v>1</v>
      </c>
      <c r="O261" s="118" t="s">
        <v>37</v>
      </c>
      <c r="P261" s="119">
        <f>I261+J261</f>
        <v>0</v>
      </c>
      <c r="Q261" s="119">
        <f>ROUND(I261*H261,2)</f>
        <v>0</v>
      </c>
      <c r="R261" s="119">
        <f>ROUND(J261*H261,2)</f>
        <v>0</v>
      </c>
      <c r="S261" s="42"/>
      <c r="T261" s="120">
        <f>S261*H261</f>
        <v>0</v>
      </c>
      <c r="U261" s="120">
        <v>0</v>
      </c>
      <c r="V261" s="120">
        <f>U261*H261</f>
        <v>0</v>
      </c>
      <c r="W261" s="120">
        <v>0</v>
      </c>
      <c r="X261" s="121">
        <f>W261*H261</f>
        <v>0</v>
      </c>
      <c r="Y261" s="20"/>
      <c r="Z261" s="20"/>
      <c r="AA261" s="20"/>
      <c r="AB261" s="20"/>
      <c r="AC261" s="20"/>
      <c r="AD261" s="20"/>
      <c r="AE261" s="20"/>
      <c r="AR261" s="122" t="s">
        <v>374</v>
      </c>
      <c r="AT261" s="122" t="s">
        <v>182</v>
      </c>
      <c r="AU261" s="122" t="s">
        <v>82</v>
      </c>
      <c r="AY261" s="14" t="s">
        <v>160</v>
      </c>
      <c r="BE261" s="123">
        <f>IF(O261="základní",K261,0)</f>
        <v>0</v>
      </c>
      <c r="BF261" s="123">
        <f>IF(O261="snížená",K261,0)</f>
        <v>0</v>
      </c>
      <c r="BG261" s="123">
        <f>IF(O261="zákl. přenesená",K261,0)</f>
        <v>0</v>
      </c>
      <c r="BH261" s="123">
        <f>IF(O261="sníž. přenesená",K261,0)</f>
        <v>0</v>
      </c>
      <c r="BI261" s="123">
        <f>IF(O261="nulová",K261,0)</f>
        <v>0</v>
      </c>
      <c r="BJ261" s="14" t="s">
        <v>82</v>
      </c>
      <c r="BK261" s="123">
        <f>ROUND(P261*H261,2)</f>
        <v>0</v>
      </c>
      <c r="BL261" s="14" t="s">
        <v>374</v>
      </c>
      <c r="BM261" s="122" t="s">
        <v>435</v>
      </c>
    </row>
    <row r="262" spans="1:47" s="2" customFormat="1" ht="12">
      <c r="A262" s="20"/>
      <c r="B262" s="150"/>
      <c r="C262" s="42"/>
      <c r="D262" s="199" t="s">
        <v>169</v>
      </c>
      <c r="E262" s="42"/>
      <c r="F262" s="200" t="s">
        <v>403</v>
      </c>
      <c r="G262" s="42"/>
      <c r="H262" s="42"/>
      <c r="I262" s="201"/>
      <c r="J262" s="201"/>
      <c r="K262" s="151"/>
      <c r="L262" s="20"/>
      <c r="M262" s="21"/>
      <c r="N262" s="124"/>
      <c r="O262" s="125"/>
      <c r="P262" s="42"/>
      <c r="Q262" s="42"/>
      <c r="R262" s="42"/>
      <c r="S262" s="42"/>
      <c r="T262" s="42"/>
      <c r="U262" s="42"/>
      <c r="V262" s="42"/>
      <c r="W262" s="42"/>
      <c r="X262" s="43"/>
      <c r="Y262" s="20"/>
      <c r="Z262" s="20"/>
      <c r="AA262" s="20"/>
      <c r="AB262" s="20"/>
      <c r="AC262" s="20"/>
      <c r="AD262" s="20"/>
      <c r="AE262" s="20"/>
      <c r="AT262" s="14" t="s">
        <v>169</v>
      </c>
      <c r="AU262" s="14" t="s">
        <v>82</v>
      </c>
    </row>
    <row r="263" spans="1:47" s="2" customFormat="1" ht="48.75">
      <c r="A263" s="20"/>
      <c r="B263" s="150"/>
      <c r="C263" s="42"/>
      <c r="D263" s="199" t="s">
        <v>171</v>
      </c>
      <c r="E263" s="42"/>
      <c r="F263" s="202" t="s">
        <v>404</v>
      </c>
      <c r="G263" s="42"/>
      <c r="H263" s="42"/>
      <c r="I263" s="201"/>
      <c r="J263" s="201"/>
      <c r="K263" s="151"/>
      <c r="L263" s="20"/>
      <c r="M263" s="21"/>
      <c r="N263" s="124"/>
      <c r="O263" s="125"/>
      <c r="P263" s="42"/>
      <c r="Q263" s="42"/>
      <c r="R263" s="42"/>
      <c r="S263" s="42"/>
      <c r="T263" s="42"/>
      <c r="U263" s="42"/>
      <c r="V263" s="42"/>
      <c r="W263" s="42"/>
      <c r="X263" s="43"/>
      <c r="Y263" s="20"/>
      <c r="Z263" s="20"/>
      <c r="AA263" s="20"/>
      <c r="AB263" s="20"/>
      <c r="AC263" s="20"/>
      <c r="AD263" s="20"/>
      <c r="AE263" s="20"/>
      <c r="AT263" s="14" t="s">
        <v>171</v>
      </c>
      <c r="AU263" s="14" t="s">
        <v>82</v>
      </c>
    </row>
    <row r="264" spans="1:65" s="2" customFormat="1" ht="16.5" customHeight="1">
      <c r="A264" s="20"/>
      <c r="B264" s="197"/>
      <c r="C264" s="126" t="s">
        <v>437</v>
      </c>
      <c r="D264" s="126" t="s">
        <v>182</v>
      </c>
      <c r="E264" s="127" t="s">
        <v>406</v>
      </c>
      <c r="F264" s="128" t="s">
        <v>407</v>
      </c>
      <c r="G264" s="129" t="s">
        <v>286</v>
      </c>
      <c r="H264" s="130">
        <v>1</v>
      </c>
      <c r="I264" s="131"/>
      <c r="J264" s="131"/>
      <c r="K264" s="203">
        <f>ROUND(P264*H264,2)</f>
        <v>0</v>
      </c>
      <c r="L264" s="181"/>
      <c r="M264" s="21"/>
      <c r="N264" s="132" t="s">
        <v>1</v>
      </c>
      <c r="O264" s="118" t="s">
        <v>37</v>
      </c>
      <c r="P264" s="119">
        <f>I264+J264</f>
        <v>0</v>
      </c>
      <c r="Q264" s="119">
        <f>ROUND(I264*H264,2)</f>
        <v>0</v>
      </c>
      <c r="R264" s="119">
        <f>ROUND(J264*H264,2)</f>
        <v>0</v>
      </c>
      <c r="S264" s="42"/>
      <c r="T264" s="120">
        <f>S264*H264</f>
        <v>0</v>
      </c>
      <c r="U264" s="120">
        <v>0</v>
      </c>
      <c r="V264" s="120">
        <f>U264*H264</f>
        <v>0</v>
      </c>
      <c r="W264" s="120">
        <v>0</v>
      </c>
      <c r="X264" s="121">
        <f>W264*H264</f>
        <v>0</v>
      </c>
      <c r="Y264" s="20"/>
      <c r="Z264" s="20"/>
      <c r="AA264" s="20"/>
      <c r="AB264" s="20"/>
      <c r="AC264" s="20"/>
      <c r="AD264" s="20"/>
      <c r="AE264" s="20"/>
      <c r="AR264" s="122" t="s">
        <v>374</v>
      </c>
      <c r="AT264" s="122" t="s">
        <v>182</v>
      </c>
      <c r="AU264" s="122" t="s">
        <v>82</v>
      </c>
      <c r="AY264" s="14" t="s">
        <v>160</v>
      </c>
      <c r="BE264" s="123">
        <f>IF(O264="základní",K264,0)</f>
        <v>0</v>
      </c>
      <c r="BF264" s="123">
        <f>IF(O264="snížená",K264,0)</f>
        <v>0</v>
      </c>
      <c r="BG264" s="123">
        <f>IF(O264="zákl. přenesená",K264,0)</f>
        <v>0</v>
      </c>
      <c r="BH264" s="123">
        <f>IF(O264="sníž. přenesená",K264,0)</f>
        <v>0</v>
      </c>
      <c r="BI264" s="123">
        <f>IF(O264="nulová",K264,0)</f>
        <v>0</v>
      </c>
      <c r="BJ264" s="14" t="s">
        <v>82</v>
      </c>
      <c r="BK264" s="123">
        <f>ROUND(P264*H264,2)</f>
        <v>0</v>
      </c>
      <c r="BL264" s="14" t="s">
        <v>374</v>
      </c>
      <c r="BM264" s="122" t="s">
        <v>408</v>
      </c>
    </row>
    <row r="265" spans="1:47" s="2" customFormat="1" ht="12">
      <c r="A265" s="20"/>
      <c r="B265" s="150"/>
      <c r="C265" s="42"/>
      <c r="D265" s="199" t="s">
        <v>169</v>
      </c>
      <c r="E265" s="42"/>
      <c r="F265" s="200" t="s">
        <v>407</v>
      </c>
      <c r="G265" s="42"/>
      <c r="H265" s="42"/>
      <c r="I265" s="201"/>
      <c r="J265" s="201"/>
      <c r="K265" s="151"/>
      <c r="L265" s="20"/>
      <c r="M265" s="21"/>
      <c r="N265" s="124"/>
      <c r="O265" s="125"/>
      <c r="P265" s="42"/>
      <c r="Q265" s="42"/>
      <c r="R265" s="42"/>
      <c r="S265" s="42"/>
      <c r="T265" s="42"/>
      <c r="U265" s="42"/>
      <c r="V265" s="42"/>
      <c r="W265" s="42"/>
      <c r="X265" s="43"/>
      <c r="Y265" s="20"/>
      <c r="Z265" s="20"/>
      <c r="AA265" s="20"/>
      <c r="AB265" s="20"/>
      <c r="AC265" s="20"/>
      <c r="AD265" s="20"/>
      <c r="AE265" s="20"/>
      <c r="AT265" s="14" t="s">
        <v>169</v>
      </c>
      <c r="AU265" s="14" t="s">
        <v>82</v>
      </c>
    </row>
    <row r="266" spans="1:47" s="2" customFormat="1" ht="48.75">
      <c r="A266" s="20"/>
      <c r="B266" s="150"/>
      <c r="C266" s="42"/>
      <c r="D266" s="199" t="s">
        <v>171</v>
      </c>
      <c r="E266" s="42"/>
      <c r="F266" s="202" t="s">
        <v>409</v>
      </c>
      <c r="G266" s="42"/>
      <c r="H266" s="42"/>
      <c r="I266" s="201"/>
      <c r="J266" s="201"/>
      <c r="K266" s="151"/>
      <c r="L266" s="20"/>
      <c r="M266" s="21"/>
      <c r="N266" s="124"/>
      <c r="O266" s="125"/>
      <c r="P266" s="42"/>
      <c r="Q266" s="42"/>
      <c r="R266" s="42"/>
      <c r="S266" s="42"/>
      <c r="T266" s="42"/>
      <c r="U266" s="42"/>
      <c r="V266" s="42"/>
      <c r="W266" s="42"/>
      <c r="X266" s="43"/>
      <c r="Y266" s="20"/>
      <c r="Z266" s="20"/>
      <c r="AA266" s="20"/>
      <c r="AB266" s="20"/>
      <c r="AC266" s="20"/>
      <c r="AD266" s="20"/>
      <c r="AE266" s="20"/>
      <c r="AT266" s="14" t="s">
        <v>171</v>
      </c>
      <c r="AU266" s="14" t="s">
        <v>82</v>
      </c>
    </row>
    <row r="267" spans="1:65" s="2" customFormat="1" ht="24.2" customHeight="1">
      <c r="A267" s="20"/>
      <c r="B267" s="197"/>
      <c r="C267" s="126" t="s">
        <v>471</v>
      </c>
      <c r="D267" s="126" t="s">
        <v>182</v>
      </c>
      <c r="E267" s="127" t="s">
        <v>411</v>
      </c>
      <c r="F267" s="128" t="s">
        <v>412</v>
      </c>
      <c r="G267" s="129" t="s">
        <v>166</v>
      </c>
      <c r="H267" s="130">
        <v>1</v>
      </c>
      <c r="I267" s="131"/>
      <c r="J267" s="131"/>
      <c r="K267" s="203">
        <f>ROUND(P267*H267,2)</f>
        <v>0</v>
      </c>
      <c r="L267" s="181"/>
      <c r="M267" s="21"/>
      <c r="N267" s="132" t="s">
        <v>1</v>
      </c>
      <c r="O267" s="118" t="s">
        <v>37</v>
      </c>
      <c r="P267" s="119">
        <f>I267+J267</f>
        <v>0</v>
      </c>
      <c r="Q267" s="119">
        <f>ROUND(I267*H267,2)</f>
        <v>0</v>
      </c>
      <c r="R267" s="119">
        <f>ROUND(J267*H267,2)</f>
        <v>0</v>
      </c>
      <c r="S267" s="42"/>
      <c r="T267" s="120">
        <f>S267*H267</f>
        <v>0</v>
      </c>
      <c r="U267" s="120">
        <v>0</v>
      </c>
      <c r="V267" s="120">
        <f>U267*H267</f>
        <v>0</v>
      </c>
      <c r="W267" s="120">
        <v>0</v>
      </c>
      <c r="X267" s="121">
        <f>W267*H267</f>
        <v>0</v>
      </c>
      <c r="Y267" s="20"/>
      <c r="Z267" s="20"/>
      <c r="AA267" s="20"/>
      <c r="AB267" s="20"/>
      <c r="AC267" s="20"/>
      <c r="AD267" s="20"/>
      <c r="AE267" s="20"/>
      <c r="AR267" s="122" t="s">
        <v>168</v>
      </c>
      <c r="AT267" s="122" t="s">
        <v>182</v>
      </c>
      <c r="AU267" s="122" t="s">
        <v>82</v>
      </c>
      <c r="AY267" s="14" t="s">
        <v>160</v>
      </c>
      <c r="BE267" s="123">
        <f>IF(O267="základní",K267,0)</f>
        <v>0</v>
      </c>
      <c r="BF267" s="123">
        <f>IF(O267="snížená",K267,0)</f>
        <v>0</v>
      </c>
      <c r="BG267" s="123">
        <f>IF(O267="zákl. přenesená",K267,0)</f>
        <v>0</v>
      </c>
      <c r="BH267" s="123">
        <f>IF(O267="sníž. přenesená",K267,0)</f>
        <v>0</v>
      </c>
      <c r="BI267" s="123">
        <f>IF(O267="nulová",K267,0)</f>
        <v>0</v>
      </c>
      <c r="BJ267" s="14" t="s">
        <v>82</v>
      </c>
      <c r="BK267" s="123">
        <f>ROUND(P267*H267,2)</f>
        <v>0</v>
      </c>
      <c r="BL267" s="14" t="s">
        <v>168</v>
      </c>
      <c r="BM267" s="122" t="s">
        <v>413</v>
      </c>
    </row>
    <row r="268" spans="1:47" s="2" customFormat="1" ht="12">
      <c r="A268" s="20"/>
      <c r="B268" s="150"/>
      <c r="C268" s="42"/>
      <c r="D268" s="199" t="s">
        <v>169</v>
      </c>
      <c r="E268" s="42"/>
      <c r="F268" s="200" t="s">
        <v>412</v>
      </c>
      <c r="G268" s="42"/>
      <c r="H268" s="42"/>
      <c r="I268" s="201"/>
      <c r="J268" s="201"/>
      <c r="K268" s="151"/>
      <c r="L268" s="20"/>
      <c r="M268" s="21"/>
      <c r="N268" s="124"/>
      <c r="O268" s="125"/>
      <c r="P268" s="42"/>
      <c r="Q268" s="42"/>
      <c r="R268" s="42"/>
      <c r="S268" s="42"/>
      <c r="T268" s="42"/>
      <c r="U268" s="42"/>
      <c r="V268" s="42"/>
      <c r="W268" s="42"/>
      <c r="X268" s="43"/>
      <c r="Y268" s="20"/>
      <c r="Z268" s="20"/>
      <c r="AA268" s="20"/>
      <c r="AB268" s="20"/>
      <c r="AC268" s="20"/>
      <c r="AD268" s="20"/>
      <c r="AE268" s="20"/>
      <c r="AT268" s="14" t="s">
        <v>169</v>
      </c>
      <c r="AU268" s="14" t="s">
        <v>82</v>
      </c>
    </row>
    <row r="269" spans="1:65" s="2" customFormat="1" ht="16.5" customHeight="1">
      <c r="A269" s="20"/>
      <c r="B269" s="197"/>
      <c r="C269" s="126" t="s">
        <v>475</v>
      </c>
      <c r="D269" s="126" t="s">
        <v>182</v>
      </c>
      <c r="E269" s="127" t="s">
        <v>415</v>
      </c>
      <c r="F269" s="128" t="s">
        <v>1</v>
      </c>
      <c r="G269" s="129" t="s">
        <v>166</v>
      </c>
      <c r="H269" s="130">
        <v>1</v>
      </c>
      <c r="I269" s="131"/>
      <c r="J269" s="131"/>
      <c r="K269" s="203">
        <f>ROUND(P269*H269,2)</f>
        <v>0</v>
      </c>
      <c r="L269" s="181"/>
      <c r="M269" s="21"/>
      <c r="N269" s="132" t="s">
        <v>1</v>
      </c>
      <c r="O269" s="118" t="s">
        <v>37</v>
      </c>
      <c r="P269" s="119">
        <f>I269+J269</f>
        <v>0</v>
      </c>
      <c r="Q269" s="119">
        <f>ROUND(I269*H269,2)</f>
        <v>0</v>
      </c>
      <c r="R269" s="119">
        <f>ROUND(J269*H269,2)</f>
        <v>0</v>
      </c>
      <c r="S269" s="42"/>
      <c r="T269" s="120">
        <f>S269*H269</f>
        <v>0</v>
      </c>
      <c r="U269" s="120">
        <v>0</v>
      </c>
      <c r="V269" s="120">
        <f>U269*H269</f>
        <v>0</v>
      </c>
      <c r="W269" s="120">
        <v>0</v>
      </c>
      <c r="X269" s="121">
        <f>W269*H269</f>
        <v>0</v>
      </c>
      <c r="Y269" s="20"/>
      <c r="Z269" s="20"/>
      <c r="AA269" s="20"/>
      <c r="AB269" s="20"/>
      <c r="AC269" s="20"/>
      <c r="AD269" s="20"/>
      <c r="AE269" s="20"/>
      <c r="AR269" s="122" t="s">
        <v>374</v>
      </c>
      <c r="AT269" s="122" t="s">
        <v>182</v>
      </c>
      <c r="AU269" s="122" t="s">
        <v>82</v>
      </c>
      <c r="AY269" s="14" t="s">
        <v>160</v>
      </c>
      <c r="BE269" s="123">
        <f>IF(O269="základní",K269,0)</f>
        <v>0</v>
      </c>
      <c r="BF269" s="123">
        <f>IF(O269="snížená",K269,0)</f>
        <v>0</v>
      </c>
      <c r="BG269" s="123">
        <f>IF(O269="zákl. přenesená",K269,0)</f>
        <v>0</v>
      </c>
      <c r="BH269" s="123">
        <f>IF(O269="sníž. přenesená",K269,0)</f>
        <v>0</v>
      </c>
      <c r="BI269" s="123">
        <f>IF(O269="nulová",K269,0)</f>
        <v>0</v>
      </c>
      <c r="BJ269" s="14" t="s">
        <v>82</v>
      </c>
      <c r="BK269" s="123">
        <f>ROUND(P269*H269,2)</f>
        <v>0</v>
      </c>
      <c r="BL269" s="14" t="s">
        <v>374</v>
      </c>
      <c r="BM269" s="122" t="s">
        <v>416</v>
      </c>
    </row>
    <row r="270" spans="1:47" s="2" customFormat="1" ht="12">
      <c r="A270" s="20"/>
      <c r="B270" s="150"/>
      <c r="C270" s="42"/>
      <c r="D270" s="199" t="s">
        <v>169</v>
      </c>
      <c r="E270" s="42"/>
      <c r="F270" s="200" t="s">
        <v>417</v>
      </c>
      <c r="G270" s="42"/>
      <c r="H270" s="42"/>
      <c r="I270" s="201"/>
      <c r="J270" s="201"/>
      <c r="K270" s="151"/>
      <c r="L270" s="20"/>
      <c r="M270" s="21"/>
      <c r="N270" s="133"/>
      <c r="O270" s="134"/>
      <c r="P270" s="135"/>
      <c r="Q270" s="135"/>
      <c r="R270" s="135"/>
      <c r="S270" s="135"/>
      <c r="T270" s="135"/>
      <c r="U270" s="135"/>
      <c r="V270" s="135"/>
      <c r="W270" s="135"/>
      <c r="X270" s="136"/>
      <c r="Y270" s="20"/>
      <c r="Z270" s="20"/>
      <c r="AA270" s="20"/>
      <c r="AB270" s="20"/>
      <c r="AC270" s="20"/>
      <c r="AD270" s="20"/>
      <c r="AE270" s="20"/>
      <c r="AT270" s="14" t="s">
        <v>169</v>
      </c>
      <c r="AU270" s="14" t="s">
        <v>82</v>
      </c>
    </row>
    <row r="271" spans="1:31" s="2" customFormat="1" ht="6.95" customHeight="1" thickBot="1">
      <c r="A271" s="20"/>
      <c r="B271" s="177"/>
      <c r="C271" s="178"/>
      <c r="D271" s="178"/>
      <c r="E271" s="178"/>
      <c r="F271" s="178"/>
      <c r="G271" s="178"/>
      <c r="H271" s="178"/>
      <c r="I271" s="178"/>
      <c r="J271" s="178"/>
      <c r="K271" s="179"/>
      <c r="L271" s="34"/>
      <c r="M271" s="21"/>
      <c r="N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</row>
  </sheetData>
  <autoFilter ref="C123:L270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67"/>
  <sheetViews>
    <sheetView showGridLines="0" workbookViewId="0" topLeftCell="C243">
      <selection activeCell="C2" sqref="C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117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476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ROUND((SUM(BE124:BE266)),2)</f>
        <v>0</v>
      </c>
      <c r="G35" s="42"/>
      <c r="H35" s="42"/>
      <c r="I35" s="226">
        <v>0.21</v>
      </c>
      <c r="J35" s="42"/>
      <c r="K35" s="221">
        <f>ROUND(((SUM(BE124:BE266))*I35),2)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ROUND((SUM(BF124:BF266)),2)</f>
        <v>0</v>
      </c>
      <c r="G36" s="42"/>
      <c r="H36" s="42"/>
      <c r="I36" s="226">
        <v>0.15</v>
      </c>
      <c r="J36" s="42"/>
      <c r="K36" s="221">
        <f>ROUND(((SUM(BF124:BF266))*I36),2)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ROUND((SUM(BG124:BG266)),2)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ROUND((SUM(BH124:BH266)),2)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ROUND((SUM(BI124:BI266)),2)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SO12 - SKLAD PHM HNĚVICE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Q170</f>
        <v>0</v>
      </c>
      <c r="J100" s="90">
        <f>R170</f>
        <v>0</v>
      </c>
      <c r="K100" s="216">
        <f>K170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Q204</f>
        <v>0</v>
      </c>
      <c r="J101" s="90">
        <f>R204</f>
        <v>0</v>
      </c>
      <c r="K101" s="216">
        <f>K204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Q215</f>
        <v>0</v>
      </c>
      <c r="J102" s="90">
        <f>R215</f>
        <v>0</v>
      </c>
      <c r="K102" s="216">
        <f>K215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Q232</f>
        <v>0</v>
      </c>
      <c r="J103" s="90">
        <f>R232</f>
        <v>0</v>
      </c>
      <c r="K103" s="216">
        <f>K232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Q241</f>
        <v>0</v>
      </c>
      <c r="J104" s="86">
        <f>R241</f>
        <v>0</v>
      </c>
      <c r="K104" s="213">
        <f>K241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SO12 - SKLAD PHM HNĚVICE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Q125+Q241</f>
        <v>0</v>
      </c>
      <c r="R124" s="96">
        <f>R125+R241</f>
        <v>0</v>
      </c>
      <c r="S124" s="50"/>
      <c r="T124" s="97">
        <f>T125+T241</f>
        <v>0</v>
      </c>
      <c r="U124" s="50"/>
      <c r="V124" s="97">
        <f>V125+V241</f>
        <v>7E-05</v>
      </c>
      <c r="W124" s="50"/>
      <c r="X124" s="98">
        <f>X125+X241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BK125+BK241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Q126+Q141+Q170+Q204+Q215+Q232</f>
        <v>0</v>
      </c>
      <c r="R125" s="104">
        <f>R126+R141+R170+R204+R215+R232</f>
        <v>0</v>
      </c>
      <c r="S125" s="103"/>
      <c r="T125" s="105">
        <f>T126+T141+T170+T204+T215+T232</f>
        <v>0</v>
      </c>
      <c r="U125" s="103"/>
      <c r="V125" s="105">
        <f>V126+V141+V170+V204+V215+V232</f>
        <v>7E-05</v>
      </c>
      <c r="W125" s="103"/>
      <c r="X125" s="106">
        <f>X126+X141+X170+X204+X215+X232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BK126+BK141+BK170+BK204+BK215+BK232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07.25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2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31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31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SUM(Q142:Q169)</f>
        <v>0</v>
      </c>
      <c r="R141" s="104">
        <f>SUM(R142:R169)</f>
        <v>0</v>
      </c>
      <c r="S141" s="103"/>
      <c r="T141" s="105">
        <f>SUM(T142:T169)</f>
        <v>0</v>
      </c>
      <c r="U141" s="103"/>
      <c r="V141" s="105">
        <f>SUM(V142:V169)</f>
        <v>0</v>
      </c>
      <c r="W141" s="103"/>
      <c r="X141" s="106">
        <f>SUM(X142:X169)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SUM(BK142:BK169)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2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2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1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1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1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2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2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1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24.2" customHeight="1">
      <c r="A158" s="20"/>
      <c r="B158" s="197"/>
      <c r="C158" s="109" t="s">
        <v>9</v>
      </c>
      <c r="D158" s="109" t="s">
        <v>163</v>
      </c>
      <c r="E158" s="110" t="s">
        <v>228</v>
      </c>
      <c r="F158" s="111" t="s">
        <v>229</v>
      </c>
      <c r="G158" s="112" t="s">
        <v>166</v>
      </c>
      <c r="H158" s="113">
        <v>2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230</v>
      </c>
    </row>
    <row r="159" spans="1:47" s="2" customFormat="1" ht="19.5">
      <c r="A159" s="20"/>
      <c r="B159" s="150"/>
      <c r="C159" s="42"/>
      <c r="D159" s="199" t="s">
        <v>169</v>
      </c>
      <c r="E159" s="42"/>
      <c r="F159" s="200" t="s">
        <v>229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16.5" customHeight="1">
      <c r="A160" s="20"/>
      <c r="B160" s="197"/>
      <c r="C160" s="109" t="s">
        <v>231</v>
      </c>
      <c r="D160" s="109" t="s">
        <v>163</v>
      </c>
      <c r="E160" s="110" t="s">
        <v>232</v>
      </c>
      <c r="F160" s="111" t="s">
        <v>233</v>
      </c>
      <c r="G160" s="112" t="s">
        <v>166</v>
      </c>
      <c r="H160" s="113">
        <v>2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234</v>
      </c>
    </row>
    <row r="161" spans="1:47" s="2" customFormat="1" ht="12">
      <c r="A161" s="20"/>
      <c r="B161" s="150"/>
      <c r="C161" s="42"/>
      <c r="D161" s="199" t="s">
        <v>169</v>
      </c>
      <c r="E161" s="42"/>
      <c r="F161" s="200" t="s">
        <v>233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24.2" customHeight="1">
      <c r="A162" s="20"/>
      <c r="B162" s="197"/>
      <c r="C162" s="109" t="s">
        <v>235</v>
      </c>
      <c r="D162" s="109" t="s">
        <v>163</v>
      </c>
      <c r="E162" s="110" t="s">
        <v>236</v>
      </c>
      <c r="F162" s="111" t="s">
        <v>222</v>
      </c>
      <c r="G162" s="112" t="s">
        <v>166</v>
      </c>
      <c r="H162" s="113">
        <v>2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237</v>
      </c>
    </row>
    <row r="163" spans="1:47" s="2" customFormat="1" ht="19.5">
      <c r="A163" s="20"/>
      <c r="B163" s="150"/>
      <c r="C163" s="42"/>
      <c r="D163" s="199" t="s">
        <v>169</v>
      </c>
      <c r="E163" s="42"/>
      <c r="F163" s="200" t="s">
        <v>222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1.75" customHeight="1">
      <c r="A164" s="20"/>
      <c r="B164" s="197"/>
      <c r="C164" s="109" t="s">
        <v>180</v>
      </c>
      <c r="D164" s="109" t="s">
        <v>163</v>
      </c>
      <c r="E164" s="110" t="s">
        <v>238</v>
      </c>
      <c r="F164" s="111" t="s">
        <v>239</v>
      </c>
      <c r="G164" s="112" t="s">
        <v>166</v>
      </c>
      <c r="H164" s="113">
        <v>2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240</v>
      </c>
    </row>
    <row r="165" spans="1:47" s="2" customFormat="1" ht="12">
      <c r="A165" s="20"/>
      <c r="B165" s="150"/>
      <c r="C165" s="42"/>
      <c r="D165" s="199" t="s">
        <v>169</v>
      </c>
      <c r="E165" s="42"/>
      <c r="F165" s="200" t="s">
        <v>239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16.5" customHeight="1">
      <c r="A166" s="20"/>
      <c r="B166" s="197"/>
      <c r="C166" s="109" t="s">
        <v>241</v>
      </c>
      <c r="D166" s="109" t="s">
        <v>163</v>
      </c>
      <c r="E166" s="110" t="s">
        <v>242</v>
      </c>
      <c r="F166" s="111" t="s">
        <v>243</v>
      </c>
      <c r="G166" s="112" t="s">
        <v>166</v>
      </c>
      <c r="H166" s="113">
        <v>2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244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245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247</v>
      </c>
      <c r="F168" s="111" t="s">
        <v>248</v>
      </c>
      <c r="G168" s="112" t="s">
        <v>166</v>
      </c>
      <c r="H168" s="113">
        <v>2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249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248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2:63" s="12" customFormat="1" ht="22.9" customHeight="1">
      <c r="B170" s="190"/>
      <c r="C170" s="103"/>
      <c r="D170" s="191" t="s">
        <v>73</v>
      </c>
      <c r="E170" s="195" t="s">
        <v>250</v>
      </c>
      <c r="F170" s="195" t="s">
        <v>251</v>
      </c>
      <c r="G170" s="103"/>
      <c r="H170" s="103"/>
      <c r="I170" s="193"/>
      <c r="J170" s="193"/>
      <c r="K170" s="196">
        <f>BK170</f>
        <v>0</v>
      </c>
      <c r="M170" s="100"/>
      <c r="N170" s="102"/>
      <c r="O170" s="103"/>
      <c r="P170" s="103"/>
      <c r="Q170" s="104">
        <f>SUM(Q171:Q203)</f>
        <v>0</v>
      </c>
      <c r="R170" s="104">
        <f>SUM(R171:R203)</f>
        <v>0</v>
      </c>
      <c r="S170" s="103"/>
      <c r="T170" s="105">
        <f>SUM(T171:T203)</f>
        <v>0</v>
      </c>
      <c r="U170" s="103"/>
      <c r="V170" s="105">
        <f>SUM(V171:V203)</f>
        <v>0</v>
      </c>
      <c r="W170" s="103"/>
      <c r="X170" s="106">
        <f>SUM(X171:X203)</f>
        <v>0</v>
      </c>
      <c r="AR170" s="101" t="s">
        <v>82</v>
      </c>
      <c r="AT170" s="107" t="s">
        <v>73</v>
      </c>
      <c r="AU170" s="107" t="s">
        <v>82</v>
      </c>
      <c r="AY170" s="101" t="s">
        <v>160</v>
      </c>
      <c r="BK170" s="108">
        <f>SUM(BK171:BK203)</f>
        <v>0</v>
      </c>
    </row>
    <row r="171" spans="1:65" s="2" customFormat="1" ht="24.2" customHeight="1">
      <c r="A171" s="20"/>
      <c r="B171" s="197"/>
      <c r="C171" s="109" t="s">
        <v>8</v>
      </c>
      <c r="D171" s="109" t="s">
        <v>163</v>
      </c>
      <c r="E171" s="110" t="s">
        <v>252</v>
      </c>
      <c r="F171" s="111" t="s">
        <v>253</v>
      </c>
      <c r="G171" s="112" t="s">
        <v>166</v>
      </c>
      <c r="H171" s="113">
        <v>1</v>
      </c>
      <c r="I171" s="114"/>
      <c r="J171" s="115"/>
      <c r="K171" s="198">
        <f>ROUND(P171*H171,2)</f>
        <v>0</v>
      </c>
      <c r="L171" s="180"/>
      <c r="M171" s="116"/>
      <c r="N171" s="117" t="s">
        <v>1</v>
      </c>
      <c r="O171" s="118" t="s">
        <v>37</v>
      </c>
      <c r="P171" s="119">
        <f>I171+J171</f>
        <v>0</v>
      </c>
      <c r="Q171" s="119">
        <f>ROUND(I171*H171,2)</f>
        <v>0</v>
      </c>
      <c r="R171" s="119">
        <f>ROUND(J171*H171,2)</f>
        <v>0</v>
      </c>
      <c r="S171" s="42"/>
      <c r="T171" s="120">
        <f>S171*H171</f>
        <v>0</v>
      </c>
      <c r="U171" s="120">
        <v>0</v>
      </c>
      <c r="V171" s="120">
        <f>U171*H171</f>
        <v>0</v>
      </c>
      <c r="W171" s="120">
        <v>0</v>
      </c>
      <c r="X171" s="121">
        <f>W171*H171</f>
        <v>0</v>
      </c>
      <c r="Y171" s="20"/>
      <c r="Z171" s="20"/>
      <c r="AA171" s="20"/>
      <c r="AB171" s="20"/>
      <c r="AC171" s="20"/>
      <c r="AD171" s="20"/>
      <c r="AE171" s="20"/>
      <c r="AR171" s="122" t="s">
        <v>167</v>
      </c>
      <c r="AT171" s="122" t="s">
        <v>163</v>
      </c>
      <c r="AU171" s="122" t="s">
        <v>84</v>
      </c>
      <c r="AY171" s="14" t="s">
        <v>160</v>
      </c>
      <c r="BE171" s="123">
        <f>IF(O171="základní",K171,0)</f>
        <v>0</v>
      </c>
      <c r="BF171" s="123">
        <f>IF(O171="snížená",K171,0)</f>
        <v>0</v>
      </c>
      <c r="BG171" s="123">
        <f>IF(O171="zákl. přenesená",K171,0)</f>
        <v>0</v>
      </c>
      <c r="BH171" s="123">
        <f>IF(O171="sníž. přenesená",K171,0)</f>
        <v>0</v>
      </c>
      <c r="BI171" s="123">
        <f>IF(O171="nulová",K171,0)</f>
        <v>0</v>
      </c>
      <c r="BJ171" s="14" t="s">
        <v>82</v>
      </c>
      <c r="BK171" s="123">
        <f>ROUND(P171*H171,2)</f>
        <v>0</v>
      </c>
      <c r="BL171" s="14" t="s">
        <v>168</v>
      </c>
      <c r="BM171" s="122" t="s">
        <v>254</v>
      </c>
    </row>
    <row r="172" spans="1:47" s="2" customFormat="1" ht="19.5">
      <c r="A172" s="20"/>
      <c r="B172" s="150"/>
      <c r="C172" s="42"/>
      <c r="D172" s="199" t="s">
        <v>169</v>
      </c>
      <c r="E172" s="42"/>
      <c r="F172" s="200" t="s">
        <v>253</v>
      </c>
      <c r="G172" s="42"/>
      <c r="H172" s="42"/>
      <c r="I172" s="201"/>
      <c r="J172" s="201"/>
      <c r="K172" s="151"/>
      <c r="L172" s="20"/>
      <c r="M172" s="21"/>
      <c r="N172" s="124"/>
      <c r="O172" s="125"/>
      <c r="P172" s="42"/>
      <c r="Q172" s="42"/>
      <c r="R172" s="42"/>
      <c r="S172" s="42"/>
      <c r="T172" s="42"/>
      <c r="U172" s="42"/>
      <c r="V172" s="42"/>
      <c r="W172" s="42"/>
      <c r="X172" s="43"/>
      <c r="Y172" s="20"/>
      <c r="Z172" s="20"/>
      <c r="AA172" s="20"/>
      <c r="AB172" s="20"/>
      <c r="AC172" s="20"/>
      <c r="AD172" s="20"/>
      <c r="AE172" s="20"/>
      <c r="AT172" s="14" t="s">
        <v>169</v>
      </c>
      <c r="AU172" s="14" t="s">
        <v>84</v>
      </c>
    </row>
    <row r="173" spans="1:47" s="2" customFormat="1" ht="117">
      <c r="A173" s="20"/>
      <c r="B173" s="150"/>
      <c r="C173" s="42"/>
      <c r="D173" s="199" t="s">
        <v>171</v>
      </c>
      <c r="E173" s="42"/>
      <c r="F173" s="202" t="s">
        <v>477</v>
      </c>
      <c r="G173" s="42"/>
      <c r="H173" s="42"/>
      <c r="I173" s="201"/>
      <c r="J173" s="201"/>
      <c r="K173" s="151"/>
      <c r="L173" s="20"/>
      <c r="M173" s="21"/>
      <c r="N173" s="124"/>
      <c r="O173" s="125"/>
      <c r="P173" s="42"/>
      <c r="Q173" s="42"/>
      <c r="R173" s="42"/>
      <c r="S173" s="42"/>
      <c r="T173" s="42"/>
      <c r="U173" s="42"/>
      <c r="V173" s="42"/>
      <c r="W173" s="42"/>
      <c r="X173" s="43"/>
      <c r="Y173" s="20"/>
      <c r="Z173" s="20"/>
      <c r="AA173" s="20"/>
      <c r="AB173" s="20"/>
      <c r="AC173" s="20"/>
      <c r="AD173" s="20"/>
      <c r="AE173" s="20"/>
      <c r="AT173" s="14" t="s">
        <v>171</v>
      </c>
      <c r="AU173" s="14" t="s">
        <v>84</v>
      </c>
    </row>
    <row r="174" spans="1:65" s="2" customFormat="1" ht="16.5" customHeight="1">
      <c r="A174" s="20"/>
      <c r="B174" s="197"/>
      <c r="C174" s="109" t="s">
        <v>256</v>
      </c>
      <c r="D174" s="109" t="s">
        <v>163</v>
      </c>
      <c r="E174" s="110" t="s">
        <v>257</v>
      </c>
      <c r="F174" s="111" t="s">
        <v>258</v>
      </c>
      <c r="G174" s="112" t="s">
        <v>166</v>
      </c>
      <c r="H174" s="113">
        <v>1</v>
      </c>
      <c r="I174" s="114"/>
      <c r="J174" s="115"/>
      <c r="K174" s="198">
        <f>ROUND(P174*H174,2)</f>
        <v>0</v>
      </c>
      <c r="L174" s="180"/>
      <c r="M174" s="116"/>
      <c r="N174" s="117" t="s">
        <v>1</v>
      </c>
      <c r="O174" s="118" t="s">
        <v>37</v>
      </c>
      <c r="P174" s="119">
        <f>I174+J174</f>
        <v>0</v>
      </c>
      <c r="Q174" s="119">
        <f>ROUND(I174*H174,2)</f>
        <v>0</v>
      </c>
      <c r="R174" s="119">
        <f>ROUND(J174*H174,2)</f>
        <v>0</v>
      </c>
      <c r="S174" s="42"/>
      <c r="T174" s="120">
        <f>S174*H174</f>
        <v>0</v>
      </c>
      <c r="U174" s="120">
        <v>0</v>
      </c>
      <c r="V174" s="120">
        <f>U174*H174</f>
        <v>0</v>
      </c>
      <c r="W174" s="120">
        <v>0</v>
      </c>
      <c r="X174" s="121">
        <f>W174*H174</f>
        <v>0</v>
      </c>
      <c r="Y174" s="20"/>
      <c r="Z174" s="20"/>
      <c r="AA174" s="20"/>
      <c r="AB174" s="20"/>
      <c r="AC174" s="20"/>
      <c r="AD174" s="20"/>
      <c r="AE174" s="20"/>
      <c r="AR174" s="122" t="s">
        <v>167</v>
      </c>
      <c r="AT174" s="122" t="s">
        <v>163</v>
      </c>
      <c r="AU174" s="122" t="s">
        <v>84</v>
      </c>
      <c r="AY174" s="14" t="s">
        <v>160</v>
      </c>
      <c r="BE174" s="123">
        <f>IF(O174="základní",K174,0)</f>
        <v>0</v>
      </c>
      <c r="BF174" s="123">
        <f>IF(O174="snížená",K174,0)</f>
        <v>0</v>
      </c>
      <c r="BG174" s="123">
        <f>IF(O174="zákl. přenesená",K174,0)</f>
        <v>0</v>
      </c>
      <c r="BH174" s="123">
        <f>IF(O174="sníž. přenesená",K174,0)</f>
        <v>0</v>
      </c>
      <c r="BI174" s="123">
        <f>IF(O174="nulová",K174,0)</f>
        <v>0</v>
      </c>
      <c r="BJ174" s="14" t="s">
        <v>82</v>
      </c>
      <c r="BK174" s="123">
        <f>ROUND(P174*H174,2)</f>
        <v>0</v>
      </c>
      <c r="BL174" s="14" t="s">
        <v>168</v>
      </c>
      <c r="BM174" s="122" t="s">
        <v>259</v>
      </c>
    </row>
    <row r="175" spans="1:47" s="2" customFormat="1" ht="12">
      <c r="A175" s="20"/>
      <c r="B175" s="150"/>
      <c r="C175" s="42"/>
      <c r="D175" s="199" t="s">
        <v>169</v>
      </c>
      <c r="E175" s="42"/>
      <c r="F175" s="200" t="s">
        <v>258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169</v>
      </c>
      <c r="AU175" s="14" t="s">
        <v>84</v>
      </c>
    </row>
    <row r="176" spans="1:47" s="2" customFormat="1" ht="312">
      <c r="A176" s="20"/>
      <c r="B176" s="150"/>
      <c r="C176" s="42"/>
      <c r="D176" s="199" t="s">
        <v>171</v>
      </c>
      <c r="E176" s="42"/>
      <c r="F176" s="202" t="s">
        <v>482</v>
      </c>
      <c r="G176" s="42"/>
      <c r="H176" s="42"/>
      <c r="I176" s="201"/>
      <c r="J176" s="201"/>
      <c r="K176" s="151"/>
      <c r="L176" s="20"/>
      <c r="M176" s="21"/>
      <c r="N176" s="124"/>
      <c r="O176" s="125"/>
      <c r="P176" s="42"/>
      <c r="Q176" s="42"/>
      <c r="R176" s="42"/>
      <c r="S176" s="42"/>
      <c r="T176" s="42"/>
      <c r="U176" s="42"/>
      <c r="V176" s="42"/>
      <c r="W176" s="42"/>
      <c r="X176" s="43"/>
      <c r="Y176" s="20"/>
      <c r="Z176" s="20"/>
      <c r="AA176" s="20"/>
      <c r="AB176" s="20"/>
      <c r="AC176" s="20"/>
      <c r="AD176" s="20"/>
      <c r="AE176" s="20"/>
      <c r="AT176" s="14" t="s">
        <v>171</v>
      </c>
      <c r="AU176" s="14" t="s">
        <v>84</v>
      </c>
    </row>
    <row r="177" spans="1:65" s="2" customFormat="1" ht="21.75" customHeight="1">
      <c r="A177" s="20"/>
      <c r="B177" s="197"/>
      <c r="C177" s="109" t="s">
        <v>260</v>
      </c>
      <c r="D177" s="109" t="s">
        <v>163</v>
      </c>
      <c r="E177" s="110" t="s">
        <v>261</v>
      </c>
      <c r="F177" s="111" t="s">
        <v>262</v>
      </c>
      <c r="G177" s="112" t="s">
        <v>166</v>
      </c>
      <c r="H177" s="113">
        <v>1</v>
      </c>
      <c r="I177" s="114"/>
      <c r="J177" s="115"/>
      <c r="K177" s="198">
        <f>ROUND(P177*H177,2)</f>
        <v>0</v>
      </c>
      <c r="L177" s="180"/>
      <c r="M177" s="116"/>
      <c r="N177" s="117" t="s">
        <v>1</v>
      </c>
      <c r="O177" s="118" t="s">
        <v>37</v>
      </c>
      <c r="P177" s="119">
        <f>I177+J177</f>
        <v>0</v>
      </c>
      <c r="Q177" s="119">
        <f>ROUND(I177*H177,2)</f>
        <v>0</v>
      </c>
      <c r="R177" s="119">
        <f>ROUND(J177*H177,2)</f>
        <v>0</v>
      </c>
      <c r="S177" s="42"/>
      <c r="T177" s="120">
        <f>S177*H177</f>
        <v>0</v>
      </c>
      <c r="U177" s="120">
        <v>0</v>
      </c>
      <c r="V177" s="120">
        <f>U177*H177</f>
        <v>0</v>
      </c>
      <c r="W177" s="120">
        <v>0</v>
      </c>
      <c r="X177" s="121">
        <f>W177*H177</f>
        <v>0</v>
      </c>
      <c r="Y177" s="20"/>
      <c r="Z177" s="20"/>
      <c r="AA177" s="20"/>
      <c r="AB177" s="20"/>
      <c r="AC177" s="20"/>
      <c r="AD177" s="20"/>
      <c r="AE177" s="20"/>
      <c r="AR177" s="122" t="s">
        <v>167</v>
      </c>
      <c r="AT177" s="122" t="s">
        <v>163</v>
      </c>
      <c r="AU177" s="122" t="s">
        <v>84</v>
      </c>
      <c r="AY177" s="14" t="s">
        <v>160</v>
      </c>
      <c r="BE177" s="123">
        <f>IF(O177="základní",K177,0)</f>
        <v>0</v>
      </c>
      <c r="BF177" s="123">
        <f>IF(O177="snížená",K177,0)</f>
        <v>0</v>
      </c>
      <c r="BG177" s="123">
        <f>IF(O177="zákl. přenesená",K177,0)</f>
        <v>0</v>
      </c>
      <c r="BH177" s="123">
        <f>IF(O177="sníž. přenesená",K177,0)</f>
        <v>0</v>
      </c>
      <c r="BI177" s="123">
        <f>IF(O177="nulová",K177,0)</f>
        <v>0</v>
      </c>
      <c r="BJ177" s="14" t="s">
        <v>82</v>
      </c>
      <c r="BK177" s="123">
        <f>ROUND(P177*H177,2)</f>
        <v>0</v>
      </c>
      <c r="BL177" s="14" t="s">
        <v>168</v>
      </c>
      <c r="BM177" s="122" t="s">
        <v>263</v>
      </c>
    </row>
    <row r="178" spans="1:47" s="2" customFormat="1" ht="12">
      <c r="A178" s="20"/>
      <c r="B178" s="150"/>
      <c r="C178" s="42"/>
      <c r="D178" s="199" t="s">
        <v>169</v>
      </c>
      <c r="E178" s="42"/>
      <c r="F178" s="200" t="s">
        <v>262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169</v>
      </c>
      <c r="AU178" s="14" t="s">
        <v>84</v>
      </c>
    </row>
    <row r="179" spans="1:47" s="2" customFormat="1" ht="48.75">
      <c r="A179" s="20"/>
      <c r="B179" s="150"/>
      <c r="C179" s="42"/>
      <c r="D179" s="199" t="s">
        <v>171</v>
      </c>
      <c r="E179" s="42"/>
      <c r="F179" s="202" t="s">
        <v>487</v>
      </c>
      <c r="G179" s="42"/>
      <c r="H179" s="42"/>
      <c r="I179" s="201"/>
      <c r="J179" s="201"/>
      <c r="K179" s="151"/>
      <c r="L179" s="20"/>
      <c r="M179" s="21"/>
      <c r="N179" s="124"/>
      <c r="O179" s="125"/>
      <c r="P179" s="42"/>
      <c r="Q179" s="42"/>
      <c r="R179" s="42"/>
      <c r="S179" s="42"/>
      <c r="T179" s="42"/>
      <c r="U179" s="42"/>
      <c r="V179" s="42"/>
      <c r="W179" s="42"/>
      <c r="X179" s="43"/>
      <c r="Y179" s="20"/>
      <c r="Z179" s="20"/>
      <c r="AA179" s="20"/>
      <c r="AB179" s="20"/>
      <c r="AC179" s="20"/>
      <c r="AD179" s="20"/>
      <c r="AE179" s="20"/>
      <c r="AT179" s="14" t="s">
        <v>171</v>
      </c>
      <c r="AU179" s="14" t="s">
        <v>84</v>
      </c>
    </row>
    <row r="180" spans="1:65" s="2" customFormat="1" ht="24.2" customHeight="1">
      <c r="A180" s="20"/>
      <c r="B180" s="197"/>
      <c r="C180" s="109" t="s">
        <v>264</v>
      </c>
      <c r="D180" s="109" t="s">
        <v>163</v>
      </c>
      <c r="E180" s="110" t="s">
        <v>265</v>
      </c>
      <c r="F180" s="111" t="s">
        <v>266</v>
      </c>
      <c r="G180" s="112" t="s">
        <v>166</v>
      </c>
      <c r="H180" s="113">
        <v>1</v>
      </c>
      <c r="I180" s="114"/>
      <c r="J180" s="115"/>
      <c r="K180" s="198">
        <f>ROUND(P180*H180,2)</f>
        <v>0</v>
      </c>
      <c r="L180" s="180"/>
      <c r="M180" s="116"/>
      <c r="N180" s="117" t="s">
        <v>1</v>
      </c>
      <c r="O180" s="118" t="s">
        <v>37</v>
      </c>
      <c r="P180" s="119">
        <f>I180+J180</f>
        <v>0</v>
      </c>
      <c r="Q180" s="119">
        <f>ROUND(I180*H180,2)</f>
        <v>0</v>
      </c>
      <c r="R180" s="119">
        <f>ROUND(J180*H180,2)</f>
        <v>0</v>
      </c>
      <c r="S180" s="42"/>
      <c r="T180" s="120">
        <f>S180*H180</f>
        <v>0</v>
      </c>
      <c r="U180" s="120">
        <v>0</v>
      </c>
      <c r="V180" s="120">
        <f>U180*H180</f>
        <v>0</v>
      </c>
      <c r="W180" s="120">
        <v>0</v>
      </c>
      <c r="X180" s="121">
        <f>W180*H180</f>
        <v>0</v>
      </c>
      <c r="Y180" s="20"/>
      <c r="Z180" s="20"/>
      <c r="AA180" s="20"/>
      <c r="AB180" s="20"/>
      <c r="AC180" s="20"/>
      <c r="AD180" s="20"/>
      <c r="AE180" s="20"/>
      <c r="AR180" s="122" t="s">
        <v>167</v>
      </c>
      <c r="AT180" s="122" t="s">
        <v>163</v>
      </c>
      <c r="AU180" s="122" t="s">
        <v>84</v>
      </c>
      <c r="AY180" s="14" t="s">
        <v>160</v>
      </c>
      <c r="BE180" s="123">
        <f>IF(O180="základní",K180,0)</f>
        <v>0</v>
      </c>
      <c r="BF180" s="123">
        <f>IF(O180="snížená",K180,0)</f>
        <v>0</v>
      </c>
      <c r="BG180" s="123">
        <f>IF(O180="zákl. přenesená",K180,0)</f>
        <v>0</v>
      </c>
      <c r="BH180" s="123">
        <f>IF(O180="sníž. přenesená",K180,0)</f>
        <v>0</v>
      </c>
      <c r="BI180" s="123">
        <f>IF(O180="nulová",K180,0)</f>
        <v>0</v>
      </c>
      <c r="BJ180" s="14" t="s">
        <v>82</v>
      </c>
      <c r="BK180" s="123">
        <f>ROUND(P180*H180,2)</f>
        <v>0</v>
      </c>
      <c r="BL180" s="14" t="s">
        <v>168</v>
      </c>
      <c r="BM180" s="122" t="s">
        <v>267</v>
      </c>
    </row>
    <row r="181" spans="1:47" s="2" customFormat="1" ht="12">
      <c r="A181" s="20"/>
      <c r="B181" s="150"/>
      <c r="C181" s="42"/>
      <c r="D181" s="199" t="s">
        <v>169</v>
      </c>
      <c r="E181" s="42"/>
      <c r="F181" s="200" t="s">
        <v>266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169</v>
      </c>
      <c r="AU181" s="14" t="s">
        <v>84</v>
      </c>
    </row>
    <row r="182" spans="1:47" s="2" customFormat="1" ht="48.75">
      <c r="A182" s="20"/>
      <c r="B182" s="150"/>
      <c r="C182" s="42"/>
      <c r="D182" s="199" t="s">
        <v>171</v>
      </c>
      <c r="E182" s="42"/>
      <c r="F182" s="202" t="s">
        <v>486</v>
      </c>
      <c r="G182" s="42"/>
      <c r="H182" s="42"/>
      <c r="I182" s="201"/>
      <c r="J182" s="201"/>
      <c r="K182" s="151"/>
      <c r="L182" s="20"/>
      <c r="M182" s="21"/>
      <c r="N182" s="124"/>
      <c r="O182" s="125"/>
      <c r="P182" s="42"/>
      <c r="Q182" s="42"/>
      <c r="R182" s="42"/>
      <c r="S182" s="42"/>
      <c r="T182" s="42"/>
      <c r="U182" s="42"/>
      <c r="V182" s="42"/>
      <c r="W182" s="42"/>
      <c r="X182" s="43"/>
      <c r="Y182" s="20"/>
      <c r="Z182" s="20"/>
      <c r="AA182" s="20"/>
      <c r="AB182" s="20"/>
      <c r="AC182" s="20"/>
      <c r="AD182" s="20"/>
      <c r="AE182" s="20"/>
      <c r="AT182" s="14" t="s">
        <v>171</v>
      </c>
      <c r="AU182" s="14" t="s">
        <v>84</v>
      </c>
    </row>
    <row r="183" spans="1:65" s="2" customFormat="1" ht="16.5" customHeight="1">
      <c r="A183" s="20"/>
      <c r="B183" s="197"/>
      <c r="C183" s="109" t="s">
        <v>268</v>
      </c>
      <c r="D183" s="109" t="s">
        <v>163</v>
      </c>
      <c r="E183" s="110" t="s">
        <v>269</v>
      </c>
      <c r="F183" s="111" t="s">
        <v>491</v>
      </c>
      <c r="G183" s="112" t="s">
        <v>166</v>
      </c>
      <c r="H183" s="113">
        <v>1</v>
      </c>
      <c r="I183" s="114"/>
      <c r="J183" s="115"/>
      <c r="K183" s="198">
        <f>ROUND(P183*H183,2)</f>
        <v>0</v>
      </c>
      <c r="L183" s="180"/>
      <c r="M183" s="116"/>
      <c r="N183" s="117" t="s">
        <v>1</v>
      </c>
      <c r="O183" s="118" t="s">
        <v>37</v>
      </c>
      <c r="P183" s="119">
        <f>I183+J183</f>
        <v>0</v>
      </c>
      <c r="Q183" s="119">
        <f>ROUND(I183*H183,2)</f>
        <v>0</v>
      </c>
      <c r="R183" s="119">
        <f>ROUND(J183*H183,2)</f>
        <v>0</v>
      </c>
      <c r="S183" s="42"/>
      <c r="T183" s="120">
        <f>S183*H183</f>
        <v>0</v>
      </c>
      <c r="U183" s="120">
        <v>0</v>
      </c>
      <c r="V183" s="120">
        <f>U183*H183</f>
        <v>0</v>
      </c>
      <c r="W183" s="120">
        <v>0</v>
      </c>
      <c r="X183" s="121">
        <f>W183*H183</f>
        <v>0</v>
      </c>
      <c r="Y183" s="20"/>
      <c r="Z183" s="20"/>
      <c r="AA183" s="20"/>
      <c r="AB183" s="20"/>
      <c r="AC183" s="20"/>
      <c r="AD183" s="20"/>
      <c r="AE183" s="20"/>
      <c r="AR183" s="122" t="s">
        <v>167</v>
      </c>
      <c r="AT183" s="122" t="s">
        <v>163</v>
      </c>
      <c r="AU183" s="122" t="s">
        <v>84</v>
      </c>
      <c r="AY183" s="14" t="s">
        <v>160</v>
      </c>
      <c r="BE183" s="123">
        <f>IF(O183="základní",K183,0)</f>
        <v>0</v>
      </c>
      <c r="BF183" s="123">
        <f>IF(O183="snížená",K183,0)</f>
        <v>0</v>
      </c>
      <c r="BG183" s="123">
        <f>IF(O183="zákl. přenesená",K183,0)</f>
        <v>0</v>
      </c>
      <c r="BH183" s="123">
        <f>IF(O183="sníž. přenesená",K183,0)</f>
        <v>0</v>
      </c>
      <c r="BI183" s="123">
        <f>IF(O183="nulová",K183,0)</f>
        <v>0</v>
      </c>
      <c r="BJ183" s="14" t="s">
        <v>82</v>
      </c>
      <c r="BK183" s="123">
        <f>ROUND(P183*H183,2)</f>
        <v>0</v>
      </c>
      <c r="BL183" s="14" t="s">
        <v>168</v>
      </c>
      <c r="BM183" s="122" t="s">
        <v>270</v>
      </c>
    </row>
    <row r="184" spans="1:47" s="2" customFormat="1" ht="58.5">
      <c r="A184" s="20"/>
      <c r="B184" s="150"/>
      <c r="C184" s="42"/>
      <c r="D184" s="199" t="s">
        <v>169</v>
      </c>
      <c r="E184" s="42"/>
      <c r="F184" s="200" t="s">
        <v>492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169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271</v>
      </c>
      <c r="F185" s="111" t="s">
        <v>272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273</v>
      </c>
    </row>
    <row r="186" spans="1:47" s="2" customFormat="1" ht="12">
      <c r="A186" s="20"/>
      <c r="B186" s="150"/>
      <c r="C186" s="42"/>
      <c r="D186" s="199" t="s">
        <v>169</v>
      </c>
      <c r="E186" s="42"/>
      <c r="F186" s="200" t="s">
        <v>272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65" s="2" customFormat="1" ht="21.75" customHeight="1">
      <c r="A187" s="20"/>
      <c r="B187" s="197"/>
      <c r="C187" s="109" t="s">
        <v>274</v>
      </c>
      <c r="D187" s="109" t="s">
        <v>163</v>
      </c>
      <c r="E187" s="110" t="s">
        <v>275</v>
      </c>
      <c r="F187" s="111" t="s">
        <v>276</v>
      </c>
      <c r="G187" s="112" t="s">
        <v>277</v>
      </c>
      <c r="H187" s="113">
        <v>305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278</v>
      </c>
    </row>
    <row r="188" spans="1:47" s="2" customFormat="1" ht="12">
      <c r="A188" s="20"/>
      <c r="B188" s="150"/>
      <c r="C188" s="42"/>
      <c r="D188" s="199" t="s">
        <v>169</v>
      </c>
      <c r="E188" s="42"/>
      <c r="F188" s="200" t="s">
        <v>276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16.5" customHeight="1">
      <c r="A189" s="20"/>
      <c r="B189" s="197"/>
      <c r="C189" s="109" t="s">
        <v>279</v>
      </c>
      <c r="D189" s="109" t="s">
        <v>163</v>
      </c>
      <c r="E189" s="110" t="s">
        <v>280</v>
      </c>
      <c r="F189" s="111" t="s">
        <v>281</v>
      </c>
      <c r="G189" s="112" t="s">
        <v>277</v>
      </c>
      <c r="H189" s="113">
        <v>100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282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281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24.2" customHeight="1">
      <c r="A191" s="20"/>
      <c r="B191" s="197"/>
      <c r="C191" s="109" t="s">
        <v>283</v>
      </c>
      <c r="D191" s="109" t="s">
        <v>163</v>
      </c>
      <c r="E191" s="110" t="s">
        <v>284</v>
      </c>
      <c r="F191" s="111" t="s">
        <v>285</v>
      </c>
      <c r="G191" s="112" t="s">
        <v>286</v>
      </c>
      <c r="H191" s="113">
        <v>1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287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285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24.2" customHeight="1">
      <c r="A193" s="20"/>
      <c r="B193" s="197"/>
      <c r="C193" s="109" t="s">
        <v>254</v>
      </c>
      <c r="D193" s="109" t="s">
        <v>163</v>
      </c>
      <c r="E193" s="110" t="s">
        <v>288</v>
      </c>
      <c r="F193" s="111" t="s">
        <v>289</v>
      </c>
      <c r="G193" s="112" t="s">
        <v>166</v>
      </c>
      <c r="H193" s="113">
        <v>1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290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289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16.5" customHeight="1">
      <c r="A195" s="20"/>
      <c r="B195" s="197"/>
      <c r="C195" s="109" t="s">
        <v>291</v>
      </c>
      <c r="D195" s="109" t="s">
        <v>163</v>
      </c>
      <c r="E195" s="110" t="s">
        <v>292</v>
      </c>
      <c r="F195" s="111" t="s">
        <v>293</v>
      </c>
      <c r="G195" s="112" t="s">
        <v>166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294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293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16.5" customHeight="1">
      <c r="A197" s="20"/>
      <c r="B197" s="197"/>
      <c r="C197" s="109" t="s">
        <v>259</v>
      </c>
      <c r="D197" s="109" t="s">
        <v>163</v>
      </c>
      <c r="E197" s="110" t="s">
        <v>295</v>
      </c>
      <c r="F197" s="111" t="s">
        <v>296</v>
      </c>
      <c r="G197" s="112" t="s">
        <v>297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298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296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24.2" customHeight="1">
      <c r="A199" s="20"/>
      <c r="B199" s="197"/>
      <c r="C199" s="109" t="s">
        <v>299</v>
      </c>
      <c r="D199" s="109" t="s">
        <v>163</v>
      </c>
      <c r="E199" s="110" t="s">
        <v>300</v>
      </c>
      <c r="F199" s="111" t="s">
        <v>493</v>
      </c>
      <c r="G199" s="112" t="s">
        <v>166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302</v>
      </c>
    </row>
    <row r="200" spans="1:65" s="2" customFormat="1" ht="24.2" customHeight="1">
      <c r="A200" s="20"/>
      <c r="B200" s="197"/>
      <c r="C200" s="109" t="s">
        <v>263</v>
      </c>
      <c r="D200" s="109" t="s">
        <v>163</v>
      </c>
      <c r="E200" s="110" t="s">
        <v>303</v>
      </c>
      <c r="F200" s="111" t="s">
        <v>304</v>
      </c>
      <c r="G200" s="112" t="s">
        <v>166</v>
      </c>
      <c r="H200" s="113">
        <v>2</v>
      </c>
      <c r="I200" s="114"/>
      <c r="J200" s="115"/>
      <c r="K200" s="198">
        <f>ROUND(P200*H200,2)</f>
        <v>0</v>
      </c>
      <c r="L200" s="180"/>
      <c r="M200" s="116"/>
      <c r="N200" s="117" t="s">
        <v>1</v>
      </c>
      <c r="O200" s="118" t="s">
        <v>37</v>
      </c>
      <c r="P200" s="119">
        <f>I200+J200</f>
        <v>0</v>
      </c>
      <c r="Q200" s="119">
        <f>ROUND(I200*H200,2)</f>
        <v>0</v>
      </c>
      <c r="R200" s="119">
        <f>ROUND(J200*H200,2)</f>
        <v>0</v>
      </c>
      <c r="S200" s="42"/>
      <c r="T200" s="120">
        <f>S200*H200</f>
        <v>0</v>
      </c>
      <c r="U200" s="120">
        <v>0</v>
      </c>
      <c r="V200" s="120">
        <f>U200*H200</f>
        <v>0</v>
      </c>
      <c r="W200" s="120">
        <v>0</v>
      </c>
      <c r="X200" s="121">
        <f>W200*H200</f>
        <v>0</v>
      </c>
      <c r="Y200" s="20"/>
      <c r="Z200" s="20"/>
      <c r="AA200" s="20"/>
      <c r="AB200" s="20"/>
      <c r="AC200" s="20"/>
      <c r="AD200" s="20"/>
      <c r="AE200" s="20"/>
      <c r="AR200" s="122" t="s">
        <v>167</v>
      </c>
      <c r="AT200" s="122" t="s">
        <v>163</v>
      </c>
      <c r="AU200" s="122" t="s">
        <v>84</v>
      </c>
      <c r="AY200" s="14" t="s">
        <v>160</v>
      </c>
      <c r="BE200" s="123">
        <f>IF(O200="základní",K200,0)</f>
        <v>0</v>
      </c>
      <c r="BF200" s="123">
        <f>IF(O200="snížená",K200,0)</f>
        <v>0</v>
      </c>
      <c r="BG200" s="123">
        <f>IF(O200="zákl. přenesená",K200,0)</f>
        <v>0</v>
      </c>
      <c r="BH200" s="123">
        <f>IF(O200="sníž. přenesená",K200,0)</f>
        <v>0</v>
      </c>
      <c r="BI200" s="123">
        <f>IF(O200="nulová",K200,0)</f>
        <v>0</v>
      </c>
      <c r="BJ200" s="14" t="s">
        <v>82</v>
      </c>
      <c r="BK200" s="123">
        <f>ROUND(P200*H200,2)</f>
        <v>0</v>
      </c>
      <c r="BL200" s="14" t="s">
        <v>168</v>
      </c>
      <c r="BM200" s="122" t="s">
        <v>305</v>
      </c>
    </row>
    <row r="201" spans="1:47" s="2" customFormat="1" ht="12">
      <c r="A201" s="20"/>
      <c r="B201" s="150"/>
      <c r="C201" s="42"/>
      <c r="D201" s="199" t="s">
        <v>169</v>
      </c>
      <c r="E201" s="42"/>
      <c r="F201" s="200" t="s">
        <v>304</v>
      </c>
      <c r="G201" s="42"/>
      <c r="H201" s="42"/>
      <c r="I201" s="201"/>
      <c r="J201" s="201"/>
      <c r="K201" s="151"/>
      <c r="L201" s="20"/>
      <c r="M201" s="21"/>
      <c r="N201" s="124"/>
      <c r="O201" s="125"/>
      <c r="P201" s="42"/>
      <c r="Q201" s="42"/>
      <c r="R201" s="42"/>
      <c r="S201" s="42"/>
      <c r="T201" s="42"/>
      <c r="U201" s="42"/>
      <c r="V201" s="42"/>
      <c r="W201" s="42"/>
      <c r="X201" s="43"/>
      <c r="Y201" s="20"/>
      <c r="Z201" s="20"/>
      <c r="AA201" s="20"/>
      <c r="AB201" s="20"/>
      <c r="AC201" s="20"/>
      <c r="AD201" s="20"/>
      <c r="AE201" s="20"/>
      <c r="AT201" s="14" t="s">
        <v>169</v>
      </c>
      <c r="AU201" s="14" t="s">
        <v>84</v>
      </c>
    </row>
    <row r="202" spans="1:65" s="2" customFormat="1" ht="72">
      <c r="A202" s="20"/>
      <c r="B202" s="197"/>
      <c r="C202" s="109" t="s">
        <v>306</v>
      </c>
      <c r="D202" s="109" t="s">
        <v>163</v>
      </c>
      <c r="E202" s="110" t="s">
        <v>307</v>
      </c>
      <c r="F202" s="111" t="s">
        <v>488</v>
      </c>
      <c r="G202" s="112" t="s">
        <v>166</v>
      </c>
      <c r="H202" s="113">
        <v>2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308</v>
      </c>
    </row>
    <row r="203" spans="1:47" s="2" customFormat="1" ht="12">
      <c r="A203" s="20"/>
      <c r="B203" s="150"/>
      <c r="C203" s="42"/>
      <c r="D203" s="199" t="s">
        <v>169</v>
      </c>
      <c r="E203" s="42"/>
      <c r="F203" s="200"/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169</v>
      </c>
      <c r="AU203" s="14" t="s">
        <v>84</v>
      </c>
    </row>
    <row r="204" spans="2:63" s="12" customFormat="1" ht="22.9" customHeight="1">
      <c r="B204" s="190"/>
      <c r="C204" s="103"/>
      <c r="D204" s="191" t="s">
        <v>73</v>
      </c>
      <c r="E204" s="195" t="s">
        <v>309</v>
      </c>
      <c r="F204" s="195" t="s">
        <v>309</v>
      </c>
      <c r="G204" s="103"/>
      <c r="H204" s="103"/>
      <c r="I204" s="193"/>
      <c r="J204" s="193"/>
      <c r="K204" s="196">
        <f>BK204</f>
        <v>0</v>
      </c>
      <c r="M204" s="100"/>
      <c r="N204" s="102"/>
      <c r="O204" s="103"/>
      <c r="P204" s="103"/>
      <c r="Q204" s="104">
        <f>SUM(Q205:Q214)</f>
        <v>0</v>
      </c>
      <c r="R204" s="104">
        <f>SUM(R205:R214)</f>
        <v>0</v>
      </c>
      <c r="S204" s="103"/>
      <c r="T204" s="105">
        <f>SUM(T205:T214)</f>
        <v>0</v>
      </c>
      <c r="U204" s="103"/>
      <c r="V204" s="105">
        <f>SUM(V205:V214)</f>
        <v>0</v>
      </c>
      <c r="W204" s="103"/>
      <c r="X204" s="106">
        <f>SUM(X205:X214)</f>
        <v>0</v>
      </c>
      <c r="AR204" s="101" t="s">
        <v>82</v>
      </c>
      <c r="AT204" s="107" t="s">
        <v>73</v>
      </c>
      <c r="AU204" s="107" t="s">
        <v>82</v>
      </c>
      <c r="AY204" s="101" t="s">
        <v>160</v>
      </c>
      <c r="BK204" s="108">
        <f>SUM(BK205:BK214)</f>
        <v>0</v>
      </c>
    </row>
    <row r="205" spans="1:65" s="2" customFormat="1" ht="24.2" customHeight="1">
      <c r="A205" s="20"/>
      <c r="B205" s="197"/>
      <c r="C205" s="126" t="s">
        <v>267</v>
      </c>
      <c r="D205" s="126" t="s">
        <v>182</v>
      </c>
      <c r="E205" s="127" t="s">
        <v>310</v>
      </c>
      <c r="F205" s="128" t="s">
        <v>311</v>
      </c>
      <c r="G205" s="129" t="s">
        <v>312</v>
      </c>
      <c r="H205" s="130">
        <v>1</v>
      </c>
      <c r="I205" s="131"/>
      <c r="J205" s="131"/>
      <c r="K205" s="203">
        <f>ROUND(P205*H205,2)</f>
        <v>0</v>
      </c>
      <c r="L205" s="181"/>
      <c r="M205" s="21"/>
      <c r="N205" s="132" t="s">
        <v>1</v>
      </c>
      <c r="O205" s="118" t="s">
        <v>37</v>
      </c>
      <c r="P205" s="119">
        <f>I205+J205</f>
        <v>0</v>
      </c>
      <c r="Q205" s="119">
        <f>ROUND(I205*H205,2)</f>
        <v>0</v>
      </c>
      <c r="R205" s="119">
        <f>ROUND(J205*H205,2)</f>
        <v>0</v>
      </c>
      <c r="S205" s="42"/>
      <c r="T205" s="120">
        <f>S205*H205</f>
        <v>0</v>
      </c>
      <c r="U205" s="120">
        <v>0</v>
      </c>
      <c r="V205" s="120">
        <f>U205*H205</f>
        <v>0</v>
      </c>
      <c r="W205" s="120">
        <v>0</v>
      </c>
      <c r="X205" s="121">
        <f>W205*H205</f>
        <v>0</v>
      </c>
      <c r="Y205" s="20"/>
      <c r="Z205" s="20"/>
      <c r="AA205" s="20"/>
      <c r="AB205" s="20"/>
      <c r="AC205" s="20"/>
      <c r="AD205" s="20"/>
      <c r="AE205" s="20"/>
      <c r="AR205" s="122" t="s">
        <v>168</v>
      </c>
      <c r="AT205" s="122" t="s">
        <v>182</v>
      </c>
      <c r="AU205" s="122" t="s">
        <v>84</v>
      </c>
      <c r="AY205" s="14" t="s">
        <v>160</v>
      </c>
      <c r="BE205" s="123">
        <f>IF(O205="základní",K205,0)</f>
        <v>0</v>
      </c>
      <c r="BF205" s="123">
        <f>IF(O205="snížená",K205,0)</f>
        <v>0</v>
      </c>
      <c r="BG205" s="123">
        <f>IF(O205="zákl. přenesená",K205,0)</f>
        <v>0</v>
      </c>
      <c r="BH205" s="123">
        <f>IF(O205="sníž. přenesená",K205,0)</f>
        <v>0</v>
      </c>
      <c r="BI205" s="123">
        <f>IF(O205="nulová",K205,0)</f>
        <v>0</v>
      </c>
      <c r="BJ205" s="14" t="s">
        <v>82</v>
      </c>
      <c r="BK205" s="123">
        <f>ROUND(P205*H205,2)</f>
        <v>0</v>
      </c>
      <c r="BL205" s="14" t="s">
        <v>168</v>
      </c>
      <c r="BM205" s="122" t="s">
        <v>313</v>
      </c>
    </row>
    <row r="206" spans="1:47" s="2" customFormat="1" ht="12">
      <c r="A206" s="20"/>
      <c r="B206" s="150"/>
      <c r="C206" s="42"/>
      <c r="D206" s="199" t="s">
        <v>169</v>
      </c>
      <c r="E206" s="42"/>
      <c r="F206" s="200" t="s">
        <v>311</v>
      </c>
      <c r="G206" s="42"/>
      <c r="H206" s="42"/>
      <c r="I206" s="201"/>
      <c r="J206" s="201"/>
      <c r="K206" s="151"/>
      <c r="L206" s="20"/>
      <c r="M206" s="21"/>
      <c r="N206" s="124"/>
      <c r="O206" s="125"/>
      <c r="P206" s="42"/>
      <c r="Q206" s="42"/>
      <c r="R206" s="42"/>
      <c r="S206" s="42"/>
      <c r="T206" s="42"/>
      <c r="U206" s="42"/>
      <c r="V206" s="42"/>
      <c r="W206" s="42"/>
      <c r="X206" s="43"/>
      <c r="Y206" s="20"/>
      <c r="Z206" s="20"/>
      <c r="AA206" s="20"/>
      <c r="AB206" s="20"/>
      <c r="AC206" s="20"/>
      <c r="AD206" s="20"/>
      <c r="AE206" s="20"/>
      <c r="AT206" s="14" t="s">
        <v>169</v>
      </c>
      <c r="AU206" s="14" t="s">
        <v>84</v>
      </c>
    </row>
    <row r="207" spans="1:65" s="2" customFormat="1" ht="44.25" customHeight="1">
      <c r="A207" s="20"/>
      <c r="B207" s="197"/>
      <c r="C207" s="126" t="s">
        <v>314</v>
      </c>
      <c r="D207" s="126" t="s">
        <v>182</v>
      </c>
      <c r="E207" s="127" t="s">
        <v>315</v>
      </c>
      <c r="F207" s="128" t="s">
        <v>316</v>
      </c>
      <c r="G207" s="129" t="s">
        <v>166</v>
      </c>
      <c r="H207" s="130">
        <v>1</v>
      </c>
      <c r="I207" s="131"/>
      <c r="J207" s="131"/>
      <c r="K207" s="203">
        <f>ROUND(P207*H207,2)</f>
        <v>0</v>
      </c>
      <c r="L207" s="181"/>
      <c r="M207" s="21"/>
      <c r="N207" s="132" t="s">
        <v>1</v>
      </c>
      <c r="O207" s="118" t="s">
        <v>37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2"/>
      <c r="T207" s="120">
        <f>S207*H207</f>
        <v>0</v>
      </c>
      <c r="U207" s="120">
        <v>0</v>
      </c>
      <c r="V207" s="120">
        <f>U207*H207</f>
        <v>0</v>
      </c>
      <c r="W207" s="120">
        <v>0</v>
      </c>
      <c r="X207" s="121">
        <f>W207*H207</f>
        <v>0</v>
      </c>
      <c r="Y207" s="20"/>
      <c r="Z207" s="20"/>
      <c r="AA207" s="20"/>
      <c r="AB207" s="20"/>
      <c r="AC207" s="20"/>
      <c r="AD207" s="20"/>
      <c r="AE207" s="20"/>
      <c r="AR207" s="122" t="s">
        <v>168</v>
      </c>
      <c r="AT207" s="122" t="s">
        <v>182</v>
      </c>
      <c r="AU207" s="122" t="s">
        <v>84</v>
      </c>
      <c r="AY207" s="14" t="s">
        <v>160</v>
      </c>
      <c r="BE207" s="123">
        <f>IF(O207="základní",K207,0)</f>
        <v>0</v>
      </c>
      <c r="BF207" s="123">
        <f>IF(O207="snížená",K207,0)</f>
        <v>0</v>
      </c>
      <c r="BG207" s="123">
        <f>IF(O207="zákl. přenesená",K207,0)</f>
        <v>0</v>
      </c>
      <c r="BH207" s="123">
        <f>IF(O207="sníž. přenesená",K207,0)</f>
        <v>0</v>
      </c>
      <c r="BI207" s="123">
        <f>IF(O207="nulová",K207,0)</f>
        <v>0</v>
      </c>
      <c r="BJ207" s="14" t="s">
        <v>82</v>
      </c>
      <c r="BK207" s="123">
        <f>ROUND(P207*H207,2)</f>
        <v>0</v>
      </c>
      <c r="BL207" s="14" t="s">
        <v>168</v>
      </c>
      <c r="BM207" s="122" t="s">
        <v>317</v>
      </c>
    </row>
    <row r="208" spans="1:47" s="2" customFormat="1" ht="19.5">
      <c r="A208" s="20"/>
      <c r="B208" s="150"/>
      <c r="C208" s="42"/>
      <c r="D208" s="199" t="s">
        <v>169</v>
      </c>
      <c r="E208" s="42"/>
      <c r="F208" s="200" t="s">
        <v>318</v>
      </c>
      <c r="G208" s="42"/>
      <c r="H208" s="42"/>
      <c r="I208" s="201"/>
      <c r="J208" s="201"/>
      <c r="K208" s="151"/>
      <c r="L208" s="20"/>
      <c r="M208" s="21"/>
      <c r="N208" s="124"/>
      <c r="O208" s="125"/>
      <c r="P208" s="42"/>
      <c r="Q208" s="42"/>
      <c r="R208" s="42"/>
      <c r="S208" s="42"/>
      <c r="T208" s="42"/>
      <c r="U208" s="42"/>
      <c r="V208" s="42"/>
      <c r="W208" s="42"/>
      <c r="X208" s="43"/>
      <c r="Y208" s="20"/>
      <c r="Z208" s="20"/>
      <c r="AA208" s="20"/>
      <c r="AB208" s="20"/>
      <c r="AC208" s="20"/>
      <c r="AD208" s="20"/>
      <c r="AE208" s="20"/>
      <c r="AT208" s="14" t="s">
        <v>169</v>
      </c>
      <c r="AU208" s="14" t="s">
        <v>84</v>
      </c>
    </row>
    <row r="209" spans="1:65" s="2" customFormat="1" ht="24.2" customHeight="1">
      <c r="A209" s="20"/>
      <c r="B209" s="197"/>
      <c r="C209" s="126" t="s">
        <v>319</v>
      </c>
      <c r="D209" s="126" t="s">
        <v>182</v>
      </c>
      <c r="E209" s="127" t="s">
        <v>320</v>
      </c>
      <c r="F209" s="128" t="s">
        <v>321</v>
      </c>
      <c r="G209" s="129" t="s">
        <v>166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322</v>
      </c>
    </row>
    <row r="210" spans="1:47" s="2" customFormat="1" ht="12">
      <c r="A210" s="20"/>
      <c r="B210" s="150"/>
      <c r="C210" s="42"/>
      <c r="D210" s="199" t="s">
        <v>169</v>
      </c>
      <c r="E210" s="42"/>
      <c r="F210" s="200" t="s">
        <v>321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24.2" customHeight="1">
      <c r="A211" s="20"/>
      <c r="B211" s="197"/>
      <c r="C211" s="126" t="s">
        <v>323</v>
      </c>
      <c r="D211" s="126" t="s">
        <v>182</v>
      </c>
      <c r="E211" s="127" t="s">
        <v>324</v>
      </c>
      <c r="F211" s="128" t="s">
        <v>325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326</v>
      </c>
    </row>
    <row r="212" spans="1:47" s="2" customFormat="1" ht="12">
      <c r="A212" s="20"/>
      <c r="B212" s="150"/>
      <c r="C212" s="42"/>
      <c r="D212" s="199" t="s">
        <v>169</v>
      </c>
      <c r="E212" s="42"/>
      <c r="F212" s="200" t="s">
        <v>325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16.5" customHeight="1">
      <c r="A213" s="20"/>
      <c r="B213" s="197"/>
      <c r="C213" s="126" t="s">
        <v>327</v>
      </c>
      <c r="D213" s="126" t="s">
        <v>182</v>
      </c>
      <c r="E213" s="127" t="s">
        <v>328</v>
      </c>
      <c r="F213" s="128" t="s">
        <v>329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330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329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2:63" s="12" customFormat="1" ht="22.9" customHeight="1">
      <c r="B215" s="190"/>
      <c r="C215" s="103"/>
      <c r="D215" s="191" t="s">
        <v>73</v>
      </c>
      <c r="E215" s="195" t="s">
        <v>331</v>
      </c>
      <c r="F215" s="195" t="s">
        <v>332</v>
      </c>
      <c r="G215" s="103"/>
      <c r="H215" s="103"/>
      <c r="I215" s="193"/>
      <c r="J215" s="193"/>
      <c r="K215" s="196">
        <f>BK215</f>
        <v>0</v>
      </c>
      <c r="M215" s="100"/>
      <c r="N215" s="102"/>
      <c r="O215" s="103"/>
      <c r="P215" s="103"/>
      <c r="Q215" s="104">
        <f>SUM(Q216:Q231)</f>
        <v>0</v>
      </c>
      <c r="R215" s="104">
        <f>SUM(R216:R231)</f>
        <v>0</v>
      </c>
      <c r="S215" s="103"/>
      <c r="T215" s="105">
        <f>SUM(T216:T231)</f>
        <v>0</v>
      </c>
      <c r="U215" s="103"/>
      <c r="V215" s="105">
        <f>SUM(V216:V231)</f>
        <v>7E-05</v>
      </c>
      <c r="W215" s="103"/>
      <c r="X215" s="106">
        <f>SUM(X216:X231)</f>
        <v>0</v>
      </c>
      <c r="AR215" s="101" t="s">
        <v>82</v>
      </c>
      <c r="AT215" s="107" t="s">
        <v>73</v>
      </c>
      <c r="AU215" s="107" t="s">
        <v>82</v>
      </c>
      <c r="AY215" s="101" t="s">
        <v>160</v>
      </c>
      <c r="BK215" s="108">
        <f>SUM(BK216:BK231)</f>
        <v>0</v>
      </c>
    </row>
    <row r="216" spans="1:65" s="2" customFormat="1" ht="33" customHeight="1">
      <c r="A216" s="20"/>
      <c r="B216" s="197"/>
      <c r="C216" s="126" t="s">
        <v>333</v>
      </c>
      <c r="D216" s="126" t="s">
        <v>182</v>
      </c>
      <c r="E216" s="127" t="s">
        <v>424</v>
      </c>
      <c r="F216" s="128" t="s">
        <v>425</v>
      </c>
      <c r="G216" s="129" t="s">
        <v>426</v>
      </c>
      <c r="H216" s="130">
        <v>3.91</v>
      </c>
      <c r="I216" s="131"/>
      <c r="J216" s="131"/>
      <c r="K216" s="203">
        <f>ROUND(P216*H216,2)</f>
        <v>0</v>
      </c>
      <c r="L216" s="181"/>
      <c r="M216" s="21"/>
      <c r="N216" s="132" t="s">
        <v>1</v>
      </c>
      <c r="O216" s="118" t="s">
        <v>37</v>
      </c>
      <c r="P216" s="119">
        <f>I216+J216</f>
        <v>0</v>
      </c>
      <c r="Q216" s="119">
        <f>ROUND(I216*H216,2)</f>
        <v>0</v>
      </c>
      <c r="R216" s="119">
        <f>ROUND(J216*H216,2)</f>
        <v>0</v>
      </c>
      <c r="S216" s="42"/>
      <c r="T216" s="120">
        <f>S216*H216</f>
        <v>0</v>
      </c>
      <c r="U216" s="120">
        <v>0</v>
      </c>
      <c r="V216" s="120">
        <f>U216*H216</f>
        <v>0</v>
      </c>
      <c r="W216" s="120">
        <v>0</v>
      </c>
      <c r="X216" s="121">
        <f>W216*H216</f>
        <v>0</v>
      </c>
      <c r="Y216" s="20"/>
      <c r="Z216" s="20"/>
      <c r="AA216" s="20"/>
      <c r="AB216" s="20"/>
      <c r="AC216" s="20"/>
      <c r="AD216" s="20"/>
      <c r="AE216" s="20"/>
      <c r="AR216" s="122" t="s">
        <v>168</v>
      </c>
      <c r="AT216" s="122" t="s">
        <v>182</v>
      </c>
      <c r="AU216" s="122" t="s">
        <v>84</v>
      </c>
      <c r="AY216" s="14" t="s">
        <v>160</v>
      </c>
      <c r="BE216" s="123">
        <f>IF(O216="základní",K216,0)</f>
        <v>0</v>
      </c>
      <c r="BF216" s="123">
        <f>IF(O216="snížená",K216,0)</f>
        <v>0</v>
      </c>
      <c r="BG216" s="123">
        <f>IF(O216="zákl. přenesená",K216,0)</f>
        <v>0</v>
      </c>
      <c r="BH216" s="123">
        <f>IF(O216="sníž. přenesená",K216,0)</f>
        <v>0</v>
      </c>
      <c r="BI216" s="123">
        <f>IF(O216="nulová",K216,0)</f>
        <v>0</v>
      </c>
      <c r="BJ216" s="14" t="s">
        <v>82</v>
      </c>
      <c r="BK216" s="123">
        <f>ROUND(P216*H216,2)</f>
        <v>0</v>
      </c>
      <c r="BL216" s="14" t="s">
        <v>168</v>
      </c>
      <c r="BM216" s="122" t="s">
        <v>427</v>
      </c>
    </row>
    <row r="217" spans="1:47" s="2" customFormat="1" ht="19.5">
      <c r="A217" s="20"/>
      <c r="B217" s="150"/>
      <c r="C217" s="42"/>
      <c r="D217" s="199" t="s">
        <v>169</v>
      </c>
      <c r="E217" s="42"/>
      <c r="F217" s="200" t="s">
        <v>425</v>
      </c>
      <c r="G217" s="42"/>
      <c r="H217" s="42"/>
      <c r="I217" s="201"/>
      <c r="J217" s="201"/>
      <c r="K217" s="151"/>
      <c r="L217" s="20"/>
      <c r="M217" s="21"/>
      <c r="N217" s="124"/>
      <c r="O217" s="125"/>
      <c r="P217" s="42"/>
      <c r="Q217" s="42"/>
      <c r="R217" s="42"/>
      <c r="S217" s="42"/>
      <c r="T217" s="42"/>
      <c r="U217" s="42"/>
      <c r="V217" s="42"/>
      <c r="W217" s="42"/>
      <c r="X217" s="43"/>
      <c r="Y217" s="20"/>
      <c r="Z217" s="20"/>
      <c r="AA217" s="20"/>
      <c r="AB217" s="20"/>
      <c r="AC217" s="20"/>
      <c r="AD217" s="20"/>
      <c r="AE217" s="20"/>
      <c r="AT217" s="14" t="s">
        <v>169</v>
      </c>
      <c r="AU217" s="14" t="s">
        <v>84</v>
      </c>
    </row>
    <row r="218" spans="1:65" s="2" customFormat="1" ht="33" customHeight="1">
      <c r="A218" s="20"/>
      <c r="B218" s="197"/>
      <c r="C218" s="126" t="s">
        <v>339</v>
      </c>
      <c r="D218" s="126" t="s">
        <v>182</v>
      </c>
      <c r="E218" s="127" t="s">
        <v>428</v>
      </c>
      <c r="F218" s="128" t="s">
        <v>429</v>
      </c>
      <c r="G218" s="129" t="s">
        <v>426</v>
      </c>
      <c r="H218" s="130">
        <v>3.91</v>
      </c>
      <c r="I218" s="131"/>
      <c r="J218" s="131"/>
      <c r="K218" s="203">
        <f>ROUND(P218*H218,2)</f>
        <v>0</v>
      </c>
      <c r="L218" s="181"/>
      <c r="M218" s="21"/>
      <c r="N218" s="132" t="s">
        <v>1</v>
      </c>
      <c r="O218" s="118" t="s">
        <v>37</v>
      </c>
      <c r="P218" s="119">
        <f>I218+J218</f>
        <v>0</v>
      </c>
      <c r="Q218" s="119">
        <f>ROUND(I218*H218,2)</f>
        <v>0</v>
      </c>
      <c r="R218" s="119">
        <f>ROUND(J218*H218,2)</f>
        <v>0</v>
      </c>
      <c r="S218" s="42"/>
      <c r="T218" s="120">
        <f>S218*H218</f>
        <v>0</v>
      </c>
      <c r="U218" s="120">
        <v>0</v>
      </c>
      <c r="V218" s="120">
        <f>U218*H218</f>
        <v>0</v>
      </c>
      <c r="W218" s="120">
        <v>0</v>
      </c>
      <c r="X218" s="121">
        <f>W218*H218</f>
        <v>0</v>
      </c>
      <c r="Y218" s="20"/>
      <c r="Z218" s="20"/>
      <c r="AA218" s="20"/>
      <c r="AB218" s="20"/>
      <c r="AC218" s="20"/>
      <c r="AD218" s="20"/>
      <c r="AE218" s="20"/>
      <c r="AR218" s="122" t="s">
        <v>168</v>
      </c>
      <c r="AT218" s="122" t="s">
        <v>182</v>
      </c>
      <c r="AU218" s="122" t="s">
        <v>84</v>
      </c>
      <c r="AY218" s="14" t="s">
        <v>160</v>
      </c>
      <c r="BE218" s="123">
        <f>IF(O218="základní",K218,0)</f>
        <v>0</v>
      </c>
      <c r="BF218" s="123">
        <f>IF(O218="snížená",K218,0)</f>
        <v>0</v>
      </c>
      <c r="BG218" s="123">
        <f>IF(O218="zákl. přenesená",K218,0)</f>
        <v>0</v>
      </c>
      <c r="BH218" s="123">
        <f>IF(O218="sníž. přenesená",K218,0)</f>
        <v>0</v>
      </c>
      <c r="BI218" s="123">
        <f>IF(O218="nulová",K218,0)</f>
        <v>0</v>
      </c>
      <c r="BJ218" s="14" t="s">
        <v>82</v>
      </c>
      <c r="BK218" s="123">
        <f>ROUND(P218*H218,2)</f>
        <v>0</v>
      </c>
      <c r="BL218" s="14" t="s">
        <v>168</v>
      </c>
      <c r="BM218" s="122" t="s">
        <v>430</v>
      </c>
    </row>
    <row r="219" spans="1:47" s="2" customFormat="1" ht="19.5">
      <c r="A219" s="20"/>
      <c r="B219" s="150"/>
      <c r="C219" s="42"/>
      <c r="D219" s="199" t="s">
        <v>169</v>
      </c>
      <c r="E219" s="42"/>
      <c r="F219" s="200" t="s">
        <v>429</v>
      </c>
      <c r="G219" s="42"/>
      <c r="H219" s="42"/>
      <c r="I219" s="201"/>
      <c r="J219" s="201"/>
      <c r="K219" s="151"/>
      <c r="L219" s="20"/>
      <c r="M219" s="21"/>
      <c r="N219" s="124"/>
      <c r="O219" s="125"/>
      <c r="P219" s="42"/>
      <c r="Q219" s="42"/>
      <c r="R219" s="42"/>
      <c r="S219" s="42"/>
      <c r="T219" s="42"/>
      <c r="U219" s="42"/>
      <c r="V219" s="42"/>
      <c r="W219" s="42"/>
      <c r="X219" s="43"/>
      <c r="Y219" s="20"/>
      <c r="Z219" s="20"/>
      <c r="AA219" s="20"/>
      <c r="AB219" s="20"/>
      <c r="AC219" s="20"/>
      <c r="AD219" s="20"/>
      <c r="AE219" s="20"/>
      <c r="AT219" s="14" t="s">
        <v>169</v>
      </c>
      <c r="AU219" s="14" t="s">
        <v>84</v>
      </c>
    </row>
    <row r="220" spans="1:65" s="2" customFormat="1" ht="24.2" customHeight="1">
      <c r="A220" s="20"/>
      <c r="B220" s="197"/>
      <c r="C220" s="126" t="s">
        <v>344</v>
      </c>
      <c r="D220" s="126" t="s">
        <v>182</v>
      </c>
      <c r="E220" s="127" t="s">
        <v>431</v>
      </c>
      <c r="F220" s="128" t="s">
        <v>432</v>
      </c>
      <c r="G220" s="129" t="s">
        <v>426</v>
      </c>
      <c r="H220" s="130">
        <v>3.91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433</v>
      </c>
    </row>
    <row r="221" spans="1:47" s="2" customFormat="1" ht="12">
      <c r="A221" s="20"/>
      <c r="B221" s="150"/>
      <c r="C221" s="42"/>
      <c r="D221" s="199" t="s">
        <v>169</v>
      </c>
      <c r="E221" s="42"/>
      <c r="F221" s="200" t="s">
        <v>432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66.75" customHeight="1">
      <c r="A222" s="20"/>
      <c r="B222" s="197"/>
      <c r="C222" s="126" t="s">
        <v>347</v>
      </c>
      <c r="D222" s="126" t="s">
        <v>182</v>
      </c>
      <c r="E222" s="127" t="s">
        <v>334</v>
      </c>
      <c r="F222" s="128" t="s">
        <v>335</v>
      </c>
      <c r="G222" s="129" t="s">
        <v>336</v>
      </c>
      <c r="H222" s="130">
        <v>20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337</v>
      </c>
    </row>
    <row r="223" spans="1:47" s="2" customFormat="1" ht="39">
      <c r="A223" s="20"/>
      <c r="B223" s="150"/>
      <c r="C223" s="42"/>
      <c r="D223" s="199" t="s">
        <v>169</v>
      </c>
      <c r="E223" s="42"/>
      <c r="F223" s="200" t="s">
        <v>338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55.5" customHeight="1">
      <c r="A224" s="20"/>
      <c r="B224" s="197"/>
      <c r="C224" s="126" t="s">
        <v>350</v>
      </c>
      <c r="D224" s="126" t="s">
        <v>182</v>
      </c>
      <c r="E224" s="127" t="s">
        <v>340</v>
      </c>
      <c r="F224" s="128" t="s">
        <v>341</v>
      </c>
      <c r="G224" s="129" t="s">
        <v>277</v>
      </c>
      <c r="H224" s="130">
        <v>10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0</v>
      </c>
      <c r="V224" s="120">
        <f>U224*H224</f>
        <v>0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342</v>
      </c>
    </row>
    <row r="225" spans="1:47" s="2" customFormat="1" ht="39">
      <c r="A225" s="20"/>
      <c r="B225" s="150"/>
      <c r="C225" s="42"/>
      <c r="D225" s="199" t="s">
        <v>169</v>
      </c>
      <c r="E225" s="42"/>
      <c r="F225" s="200" t="s">
        <v>343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1:65" s="2" customFormat="1" ht="16.5" customHeight="1">
      <c r="A226" s="20"/>
      <c r="B226" s="197"/>
      <c r="C226" s="126" t="s">
        <v>200</v>
      </c>
      <c r="D226" s="126" t="s">
        <v>182</v>
      </c>
      <c r="E226" s="127" t="s">
        <v>269</v>
      </c>
      <c r="F226" s="128" t="s">
        <v>345</v>
      </c>
      <c r="G226" s="129" t="s">
        <v>297</v>
      </c>
      <c r="H226" s="130">
        <v>1</v>
      </c>
      <c r="I226" s="131"/>
      <c r="J226" s="131"/>
      <c r="K226" s="203">
        <f>ROUND(P226*H226,2)</f>
        <v>0</v>
      </c>
      <c r="L226" s="181"/>
      <c r="M226" s="21"/>
      <c r="N226" s="132" t="s">
        <v>1</v>
      </c>
      <c r="O226" s="118" t="s">
        <v>37</v>
      </c>
      <c r="P226" s="119">
        <f>I226+J226</f>
        <v>0</v>
      </c>
      <c r="Q226" s="119">
        <f>ROUND(I226*H226,2)</f>
        <v>0</v>
      </c>
      <c r="R226" s="119">
        <f>ROUND(J226*H226,2)</f>
        <v>0</v>
      </c>
      <c r="S226" s="42"/>
      <c r="T226" s="120">
        <f>S226*H226</f>
        <v>0</v>
      </c>
      <c r="U226" s="120">
        <v>0</v>
      </c>
      <c r="V226" s="120">
        <f>U226*H226</f>
        <v>0</v>
      </c>
      <c r="W226" s="120">
        <v>0</v>
      </c>
      <c r="X226" s="121">
        <f>W226*H226</f>
        <v>0</v>
      </c>
      <c r="Y226" s="20"/>
      <c r="Z226" s="20"/>
      <c r="AA226" s="20"/>
      <c r="AB226" s="20"/>
      <c r="AC226" s="20"/>
      <c r="AD226" s="20"/>
      <c r="AE226" s="20"/>
      <c r="AR226" s="122" t="s">
        <v>168</v>
      </c>
      <c r="AT226" s="122" t="s">
        <v>182</v>
      </c>
      <c r="AU226" s="122" t="s">
        <v>84</v>
      </c>
      <c r="AY226" s="14" t="s">
        <v>160</v>
      </c>
      <c r="BE226" s="123">
        <f>IF(O226="základní",K226,0)</f>
        <v>0</v>
      </c>
      <c r="BF226" s="123">
        <f>IF(O226="snížená",K226,0)</f>
        <v>0</v>
      </c>
      <c r="BG226" s="123">
        <f>IF(O226="zákl. přenesená",K226,0)</f>
        <v>0</v>
      </c>
      <c r="BH226" s="123">
        <f>IF(O226="sníž. přenesená",K226,0)</f>
        <v>0</v>
      </c>
      <c r="BI226" s="123">
        <f>IF(O226="nulová",K226,0)</f>
        <v>0</v>
      </c>
      <c r="BJ226" s="14" t="s">
        <v>82</v>
      </c>
      <c r="BK226" s="123">
        <f>ROUND(P226*H226,2)</f>
        <v>0</v>
      </c>
      <c r="BL226" s="14" t="s">
        <v>168</v>
      </c>
      <c r="BM226" s="122" t="s">
        <v>346</v>
      </c>
    </row>
    <row r="227" spans="1:47" s="2" customFormat="1" ht="12">
      <c r="A227" s="20"/>
      <c r="B227" s="150"/>
      <c r="C227" s="42"/>
      <c r="D227" s="199" t="s">
        <v>169</v>
      </c>
      <c r="E227" s="42"/>
      <c r="F227" s="200" t="s">
        <v>345</v>
      </c>
      <c r="G227" s="42"/>
      <c r="H227" s="42"/>
      <c r="I227" s="201"/>
      <c r="J227" s="201"/>
      <c r="K227" s="151"/>
      <c r="L227" s="20"/>
      <c r="M227" s="21"/>
      <c r="N227" s="124"/>
      <c r="O227" s="125"/>
      <c r="P227" s="42"/>
      <c r="Q227" s="42"/>
      <c r="R227" s="42"/>
      <c r="S227" s="42"/>
      <c r="T227" s="42"/>
      <c r="U227" s="42"/>
      <c r="V227" s="42"/>
      <c r="W227" s="42"/>
      <c r="X227" s="43"/>
      <c r="Y227" s="20"/>
      <c r="Z227" s="20"/>
      <c r="AA227" s="20"/>
      <c r="AB227" s="20"/>
      <c r="AC227" s="20"/>
      <c r="AD227" s="20"/>
      <c r="AE227" s="20"/>
      <c r="AT227" s="14" t="s">
        <v>169</v>
      </c>
      <c r="AU227" s="14" t="s">
        <v>84</v>
      </c>
    </row>
    <row r="228" spans="1:65" s="2" customFormat="1" ht="24.2" customHeight="1">
      <c r="A228" s="20"/>
      <c r="B228" s="197"/>
      <c r="C228" s="126" t="s">
        <v>362</v>
      </c>
      <c r="D228" s="126" t="s">
        <v>182</v>
      </c>
      <c r="E228" s="127" t="s">
        <v>271</v>
      </c>
      <c r="F228" s="128" t="s">
        <v>348</v>
      </c>
      <c r="G228" s="129" t="s">
        <v>336</v>
      </c>
      <c r="H228" s="130">
        <v>20</v>
      </c>
      <c r="I228" s="131"/>
      <c r="J228" s="131"/>
      <c r="K228" s="203">
        <f>ROUND(P228*H228,2)</f>
        <v>0</v>
      </c>
      <c r="L228" s="181"/>
      <c r="M228" s="21"/>
      <c r="N228" s="132" t="s">
        <v>1</v>
      </c>
      <c r="O228" s="118" t="s">
        <v>37</v>
      </c>
      <c r="P228" s="119">
        <f>I228+J228</f>
        <v>0</v>
      </c>
      <c r="Q228" s="119">
        <f>ROUND(I228*H228,2)</f>
        <v>0</v>
      </c>
      <c r="R228" s="119">
        <f>ROUND(J228*H228,2)</f>
        <v>0</v>
      </c>
      <c r="S228" s="42"/>
      <c r="T228" s="120">
        <f>S228*H228</f>
        <v>0</v>
      </c>
      <c r="U228" s="120">
        <v>0</v>
      </c>
      <c r="V228" s="120">
        <f>U228*H228</f>
        <v>0</v>
      </c>
      <c r="W228" s="120">
        <v>0</v>
      </c>
      <c r="X228" s="121">
        <f>W228*H228</f>
        <v>0</v>
      </c>
      <c r="Y228" s="20"/>
      <c r="Z228" s="20"/>
      <c r="AA228" s="20"/>
      <c r="AB228" s="20"/>
      <c r="AC228" s="20"/>
      <c r="AD228" s="20"/>
      <c r="AE228" s="20"/>
      <c r="AR228" s="122" t="s">
        <v>168</v>
      </c>
      <c r="AT228" s="122" t="s">
        <v>182</v>
      </c>
      <c r="AU228" s="122" t="s">
        <v>84</v>
      </c>
      <c r="AY228" s="14" t="s">
        <v>160</v>
      </c>
      <c r="BE228" s="123">
        <f>IF(O228="základní",K228,0)</f>
        <v>0</v>
      </c>
      <c r="BF228" s="123">
        <f>IF(O228="snížená",K228,0)</f>
        <v>0</v>
      </c>
      <c r="BG228" s="123">
        <f>IF(O228="zákl. přenesená",K228,0)</f>
        <v>0</v>
      </c>
      <c r="BH228" s="123">
        <f>IF(O228="sníž. přenesená",K228,0)</f>
        <v>0</v>
      </c>
      <c r="BI228" s="123">
        <f>IF(O228="nulová",K228,0)</f>
        <v>0</v>
      </c>
      <c r="BJ228" s="14" t="s">
        <v>82</v>
      </c>
      <c r="BK228" s="123">
        <f>ROUND(P228*H228,2)</f>
        <v>0</v>
      </c>
      <c r="BL228" s="14" t="s">
        <v>168</v>
      </c>
      <c r="BM228" s="122" t="s">
        <v>349</v>
      </c>
    </row>
    <row r="229" spans="1:47" s="2" customFormat="1" ht="19.5">
      <c r="A229" s="20"/>
      <c r="B229" s="150"/>
      <c r="C229" s="42"/>
      <c r="D229" s="199" t="s">
        <v>169</v>
      </c>
      <c r="E229" s="42"/>
      <c r="F229" s="200" t="s">
        <v>348</v>
      </c>
      <c r="G229" s="42"/>
      <c r="H229" s="42"/>
      <c r="I229" s="201"/>
      <c r="J229" s="201"/>
      <c r="K229" s="151"/>
      <c r="L229" s="20"/>
      <c r="M229" s="21"/>
      <c r="N229" s="124"/>
      <c r="O229" s="125"/>
      <c r="P229" s="42"/>
      <c r="Q229" s="42"/>
      <c r="R229" s="42"/>
      <c r="S229" s="42"/>
      <c r="T229" s="42"/>
      <c r="U229" s="42"/>
      <c r="V229" s="42"/>
      <c r="W229" s="42"/>
      <c r="X229" s="43"/>
      <c r="Y229" s="20"/>
      <c r="Z229" s="20"/>
      <c r="AA229" s="20"/>
      <c r="AB229" s="20"/>
      <c r="AC229" s="20"/>
      <c r="AD229" s="20"/>
      <c r="AE229" s="20"/>
      <c r="AT229" s="14" t="s">
        <v>169</v>
      </c>
      <c r="AU229" s="14" t="s">
        <v>84</v>
      </c>
    </row>
    <row r="230" spans="1:65" s="2" customFormat="1" ht="37.9" customHeight="1">
      <c r="A230" s="20"/>
      <c r="B230" s="197"/>
      <c r="C230" s="126" t="s">
        <v>203</v>
      </c>
      <c r="D230" s="126" t="s">
        <v>182</v>
      </c>
      <c r="E230" s="127" t="s">
        <v>351</v>
      </c>
      <c r="F230" s="128" t="s">
        <v>352</v>
      </c>
      <c r="G230" s="129" t="s">
        <v>353</v>
      </c>
      <c r="H230" s="130">
        <v>1</v>
      </c>
      <c r="I230" s="131"/>
      <c r="J230" s="131"/>
      <c r="K230" s="203">
        <f>ROUND(P230*H230,2)</f>
        <v>0</v>
      </c>
      <c r="L230" s="181"/>
      <c r="M230" s="21"/>
      <c r="N230" s="132" t="s">
        <v>1</v>
      </c>
      <c r="O230" s="118" t="s">
        <v>37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2"/>
      <c r="T230" s="120">
        <f>S230*H230</f>
        <v>0</v>
      </c>
      <c r="U230" s="120">
        <v>7E-05</v>
      </c>
      <c r="V230" s="120">
        <f>U230*H230</f>
        <v>7E-05</v>
      </c>
      <c r="W230" s="120">
        <v>0</v>
      </c>
      <c r="X230" s="121">
        <f>W230*H230</f>
        <v>0</v>
      </c>
      <c r="Y230" s="20"/>
      <c r="Z230" s="20"/>
      <c r="AA230" s="20"/>
      <c r="AB230" s="20"/>
      <c r="AC230" s="20"/>
      <c r="AD230" s="20"/>
      <c r="AE230" s="20"/>
      <c r="AR230" s="122" t="s">
        <v>168</v>
      </c>
      <c r="AT230" s="122" t="s">
        <v>182</v>
      </c>
      <c r="AU230" s="122" t="s">
        <v>84</v>
      </c>
      <c r="AY230" s="14" t="s">
        <v>160</v>
      </c>
      <c r="BE230" s="123">
        <f>IF(O230="základní",K230,0)</f>
        <v>0</v>
      </c>
      <c r="BF230" s="123">
        <f>IF(O230="snížená",K230,0)</f>
        <v>0</v>
      </c>
      <c r="BG230" s="123">
        <f>IF(O230="zákl. přenesená",K230,0)</f>
        <v>0</v>
      </c>
      <c r="BH230" s="123">
        <f>IF(O230="sníž. přenesená",K230,0)</f>
        <v>0</v>
      </c>
      <c r="BI230" s="123">
        <f>IF(O230="nulová",K230,0)</f>
        <v>0</v>
      </c>
      <c r="BJ230" s="14" t="s">
        <v>82</v>
      </c>
      <c r="BK230" s="123">
        <f>ROUND(P230*H230,2)</f>
        <v>0</v>
      </c>
      <c r="BL230" s="14" t="s">
        <v>168</v>
      </c>
      <c r="BM230" s="122" t="s">
        <v>354</v>
      </c>
    </row>
    <row r="231" spans="1:47" s="2" customFormat="1" ht="19.5">
      <c r="A231" s="20"/>
      <c r="B231" s="150"/>
      <c r="C231" s="42"/>
      <c r="D231" s="199" t="s">
        <v>169</v>
      </c>
      <c r="E231" s="42"/>
      <c r="F231" s="200" t="s">
        <v>355</v>
      </c>
      <c r="G231" s="42"/>
      <c r="H231" s="42"/>
      <c r="I231" s="201"/>
      <c r="J231" s="201"/>
      <c r="K231" s="151"/>
      <c r="L231" s="20"/>
      <c r="M231" s="21"/>
      <c r="N231" s="124"/>
      <c r="O231" s="125"/>
      <c r="P231" s="42"/>
      <c r="Q231" s="42"/>
      <c r="R231" s="42"/>
      <c r="S231" s="42"/>
      <c r="T231" s="42"/>
      <c r="U231" s="42"/>
      <c r="V231" s="42"/>
      <c r="W231" s="42"/>
      <c r="X231" s="43"/>
      <c r="Y231" s="20"/>
      <c r="Z231" s="20"/>
      <c r="AA231" s="20"/>
      <c r="AB231" s="20"/>
      <c r="AC231" s="20"/>
      <c r="AD231" s="20"/>
      <c r="AE231" s="20"/>
      <c r="AT231" s="14" t="s">
        <v>169</v>
      </c>
      <c r="AU231" s="14" t="s">
        <v>84</v>
      </c>
    </row>
    <row r="232" spans="2:63" s="12" customFormat="1" ht="22.9" customHeight="1">
      <c r="B232" s="190"/>
      <c r="C232" s="103"/>
      <c r="D232" s="191" t="s">
        <v>73</v>
      </c>
      <c r="E232" s="195" t="s">
        <v>356</v>
      </c>
      <c r="F232" s="195" t="s">
        <v>357</v>
      </c>
      <c r="G232" s="103"/>
      <c r="H232" s="103"/>
      <c r="I232" s="193"/>
      <c r="J232" s="193"/>
      <c r="K232" s="196">
        <f>BK232</f>
        <v>0</v>
      </c>
      <c r="M232" s="100"/>
      <c r="N232" s="102"/>
      <c r="O232" s="103"/>
      <c r="P232" s="103"/>
      <c r="Q232" s="104">
        <f>SUM(Q233:Q240)</f>
        <v>0</v>
      </c>
      <c r="R232" s="104">
        <f>SUM(R233:R240)</f>
        <v>0</v>
      </c>
      <c r="S232" s="103"/>
      <c r="T232" s="105">
        <f>SUM(T233:T240)</f>
        <v>0</v>
      </c>
      <c r="U232" s="103"/>
      <c r="V232" s="105">
        <f>SUM(V233:V240)</f>
        <v>0</v>
      </c>
      <c r="W232" s="103"/>
      <c r="X232" s="106">
        <f>SUM(X233:X240)</f>
        <v>0</v>
      </c>
      <c r="AR232" s="101" t="s">
        <v>82</v>
      </c>
      <c r="AT232" s="107" t="s">
        <v>73</v>
      </c>
      <c r="AU232" s="107" t="s">
        <v>82</v>
      </c>
      <c r="AY232" s="101" t="s">
        <v>160</v>
      </c>
      <c r="BK232" s="108">
        <f>SUM(BK233:BK240)</f>
        <v>0</v>
      </c>
    </row>
    <row r="233" spans="1:65" s="2" customFormat="1" ht="21.75" customHeight="1">
      <c r="A233" s="20"/>
      <c r="B233" s="197"/>
      <c r="C233" s="126" t="s">
        <v>371</v>
      </c>
      <c r="D233" s="126" t="s">
        <v>182</v>
      </c>
      <c r="E233" s="127" t="s">
        <v>358</v>
      </c>
      <c r="F233" s="128" t="s">
        <v>359</v>
      </c>
      <c r="G233" s="129" t="s">
        <v>360</v>
      </c>
      <c r="H233" s="130">
        <v>0.88</v>
      </c>
      <c r="I233" s="131"/>
      <c r="J233" s="131"/>
      <c r="K233" s="203">
        <f>ROUND(P233*H233,2)</f>
        <v>0</v>
      </c>
      <c r="L233" s="181"/>
      <c r="M233" s="21"/>
      <c r="N233" s="132" t="s">
        <v>1</v>
      </c>
      <c r="O233" s="118" t="s">
        <v>37</v>
      </c>
      <c r="P233" s="119">
        <f>I233+J233</f>
        <v>0</v>
      </c>
      <c r="Q233" s="119">
        <f>ROUND(I233*H233,2)</f>
        <v>0</v>
      </c>
      <c r="R233" s="119">
        <f>ROUND(J233*H233,2)</f>
        <v>0</v>
      </c>
      <c r="S233" s="42"/>
      <c r="T233" s="120">
        <f>S233*H233</f>
        <v>0</v>
      </c>
      <c r="U233" s="120">
        <v>0</v>
      </c>
      <c r="V233" s="120">
        <f>U233*H233</f>
        <v>0</v>
      </c>
      <c r="W233" s="120">
        <v>0</v>
      </c>
      <c r="X233" s="121">
        <f>W233*H233</f>
        <v>0</v>
      </c>
      <c r="Y233" s="20"/>
      <c r="Z233" s="20"/>
      <c r="AA233" s="20"/>
      <c r="AB233" s="20"/>
      <c r="AC233" s="20"/>
      <c r="AD233" s="20"/>
      <c r="AE233" s="20"/>
      <c r="AR233" s="122" t="s">
        <v>168</v>
      </c>
      <c r="AT233" s="122" t="s">
        <v>182</v>
      </c>
      <c r="AU233" s="122" t="s">
        <v>84</v>
      </c>
      <c r="AY233" s="14" t="s">
        <v>160</v>
      </c>
      <c r="BE233" s="123">
        <f>IF(O233="základní",K233,0)</f>
        <v>0</v>
      </c>
      <c r="BF233" s="123">
        <f>IF(O233="snížená",K233,0)</f>
        <v>0</v>
      </c>
      <c r="BG233" s="123">
        <f>IF(O233="zákl. přenesená",K233,0)</f>
        <v>0</v>
      </c>
      <c r="BH233" s="123">
        <f>IF(O233="sníž. přenesená",K233,0)</f>
        <v>0</v>
      </c>
      <c r="BI233" s="123">
        <f>IF(O233="nulová",K233,0)</f>
        <v>0</v>
      </c>
      <c r="BJ233" s="14" t="s">
        <v>82</v>
      </c>
      <c r="BK233" s="123">
        <f>ROUND(P233*H233,2)</f>
        <v>0</v>
      </c>
      <c r="BL233" s="14" t="s">
        <v>168</v>
      </c>
      <c r="BM233" s="122" t="s">
        <v>361</v>
      </c>
    </row>
    <row r="234" spans="1:47" s="2" customFormat="1" ht="12">
      <c r="A234" s="20"/>
      <c r="B234" s="150"/>
      <c r="C234" s="42"/>
      <c r="D234" s="199" t="s">
        <v>169</v>
      </c>
      <c r="E234" s="42"/>
      <c r="F234" s="200" t="s">
        <v>359</v>
      </c>
      <c r="G234" s="42"/>
      <c r="H234" s="42"/>
      <c r="I234" s="201"/>
      <c r="J234" s="201"/>
      <c r="K234" s="151"/>
      <c r="L234" s="20"/>
      <c r="M234" s="21"/>
      <c r="N234" s="124"/>
      <c r="O234" s="125"/>
      <c r="P234" s="42"/>
      <c r="Q234" s="42"/>
      <c r="R234" s="42"/>
      <c r="S234" s="42"/>
      <c r="T234" s="42"/>
      <c r="U234" s="42"/>
      <c r="V234" s="42"/>
      <c r="W234" s="42"/>
      <c r="X234" s="43"/>
      <c r="Y234" s="20"/>
      <c r="Z234" s="20"/>
      <c r="AA234" s="20"/>
      <c r="AB234" s="20"/>
      <c r="AC234" s="20"/>
      <c r="AD234" s="20"/>
      <c r="AE234" s="20"/>
      <c r="AT234" s="14" t="s">
        <v>169</v>
      </c>
      <c r="AU234" s="14" t="s">
        <v>84</v>
      </c>
    </row>
    <row r="235" spans="1:65" s="2" customFormat="1" ht="24.2" customHeight="1">
      <c r="A235" s="20"/>
      <c r="B235" s="197"/>
      <c r="C235" s="126" t="s">
        <v>207</v>
      </c>
      <c r="D235" s="126" t="s">
        <v>182</v>
      </c>
      <c r="E235" s="127" t="s">
        <v>363</v>
      </c>
      <c r="F235" s="128" t="s">
        <v>364</v>
      </c>
      <c r="G235" s="129" t="s">
        <v>360</v>
      </c>
      <c r="H235" s="130">
        <v>0.88</v>
      </c>
      <c r="I235" s="131"/>
      <c r="J235" s="131"/>
      <c r="K235" s="203">
        <f>ROUND(P235*H235,2)</f>
        <v>0</v>
      </c>
      <c r="L235" s="181"/>
      <c r="M235" s="21"/>
      <c r="N235" s="132" t="s">
        <v>1</v>
      </c>
      <c r="O235" s="118" t="s">
        <v>37</v>
      </c>
      <c r="P235" s="119">
        <f>I235+J235</f>
        <v>0</v>
      </c>
      <c r="Q235" s="119">
        <f>ROUND(I235*H235,2)</f>
        <v>0</v>
      </c>
      <c r="R235" s="119">
        <f>ROUND(J235*H235,2)</f>
        <v>0</v>
      </c>
      <c r="S235" s="42"/>
      <c r="T235" s="120">
        <f>S235*H235</f>
        <v>0</v>
      </c>
      <c r="U235" s="120">
        <v>0</v>
      </c>
      <c r="V235" s="120">
        <f>U235*H235</f>
        <v>0</v>
      </c>
      <c r="W235" s="120">
        <v>0</v>
      </c>
      <c r="X235" s="121">
        <f>W235*H235</f>
        <v>0</v>
      </c>
      <c r="Y235" s="20"/>
      <c r="Z235" s="20"/>
      <c r="AA235" s="20"/>
      <c r="AB235" s="20"/>
      <c r="AC235" s="20"/>
      <c r="AD235" s="20"/>
      <c r="AE235" s="20"/>
      <c r="AR235" s="122" t="s">
        <v>168</v>
      </c>
      <c r="AT235" s="122" t="s">
        <v>182</v>
      </c>
      <c r="AU235" s="122" t="s">
        <v>84</v>
      </c>
      <c r="AY235" s="14" t="s">
        <v>160</v>
      </c>
      <c r="BE235" s="123">
        <f>IF(O235="základní",K235,0)</f>
        <v>0</v>
      </c>
      <c r="BF235" s="123">
        <f>IF(O235="snížená",K235,0)</f>
        <v>0</v>
      </c>
      <c r="BG235" s="123">
        <f>IF(O235="zákl. přenesená",K235,0)</f>
        <v>0</v>
      </c>
      <c r="BH235" s="123">
        <f>IF(O235="sníž. přenesená",K235,0)</f>
        <v>0</v>
      </c>
      <c r="BI235" s="123">
        <f>IF(O235="nulová",K235,0)</f>
        <v>0</v>
      </c>
      <c r="BJ235" s="14" t="s">
        <v>82</v>
      </c>
      <c r="BK235" s="123">
        <f>ROUND(P235*H235,2)</f>
        <v>0</v>
      </c>
      <c r="BL235" s="14" t="s">
        <v>168</v>
      </c>
      <c r="BM235" s="122" t="s">
        <v>365</v>
      </c>
    </row>
    <row r="236" spans="1:47" s="2" customFormat="1" ht="12">
      <c r="A236" s="20"/>
      <c r="B236" s="150"/>
      <c r="C236" s="42"/>
      <c r="D236" s="199" t="s">
        <v>169</v>
      </c>
      <c r="E236" s="42"/>
      <c r="F236" s="200" t="s">
        <v>364</v>
      </c>
      <c r="G236" s="42"/>
      <c r="H236" s="42"/>
      <c r="I236" s="201"/>
      <c r="J236" s="201"/>
      <c r="K236" s="151"/>
      <c r="L236" s="20"/>
      <c r="M236" s="21"/>
      <c r="N236" s="124"/>
      <c r="O236" s="125"/>
      <c r="P236" s="42"/>
      <c r="Q236" s="42"/>
      <c r="R236" s="42"/>
      <c r="S236" s="42"/>
      <c r="T236" s="42"/>
      <c r="U236" s="42"/>
      <c r="V236" s="42"/>
      <c r="W236" s="42"/>
      <c r="X236" s="43"/>
      <c r="Y236" s="20"/>
      <c r="Z236" s="20"/>
      <c r="AA236" s="20"/>
      <c r="AB236" s="20"/>
      <c r="AC236" s="20"/>
      <c r="AD236" s="20"/>
      <c r="AE236" s="20"/>
      <c r="AT236" s="14" t="s">
        <v>169</v>
      </c>
      <c r="AU236" s="14" t="s">
        <v>84</v>
      </c>
    </row>
    <row r="237" spans="1:65" s="2" customFormat="1" ht="33" customHeight="1">
      <c r="A237" s="20"/>
      <c r="B237" s="197"/>
      <c r="C237" s="126" t="s">
        <v>381</v>
      </c>
      <c r="D237" s="126" t="s">
        <v>182</v>
      </c>
      <c r="E237" s="127" t="s">
        <v>366</v>
      </c>
      <c r="F237" s="128" t="s">
        <v>367</v>
      </c>
      <c r="G237" s="129" t="s">
        <v>360</v>
      </c>
      <c r="H237" s="130">
        <v>0.66</v>
      </c>
      <c r="I237" s="131"/>
      <c r="J237" s="131"/>
      <c r="K237" s="203">
        <f>ROUND(P237*H237,2)</f>
        <v>0</v>
      </c>
      <c r="L237" s="181"/>
      <c r="M237" s="21"/>
      <c r="N237" s="132" t="s">
        <v>1</v>
      </c>
      <c r="O237" s="118" t="s">
        <v>37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2"/>
      <c r="T237" s="120">
        <f>S237*H237</f>
        <v>0</v>
      </c>
      <c r="U237" s="120">
        <v>0</v>
      </c>
      <c r="V237" s="120">
        <f>U237*H237</f>
        <v>0</v>
      </c>
      <c r="W237" s="120">
        <v>0</v>
      </c>
      <c r="X237" s="121">
        <f>W237*H237</f>
        <v>0</v>
      </c>
      <c r="Y237" s="20"/>
      <c r="Z237" s="20"/>
      <c r="AA237" s="20"/>
      <c r="AB237" s="20"/>
      <c r="AC237" s="20"/>
      <c r="AD237" s="20"/>
      <c r="AE237" s="20"/>
      <c r="AR237" s="122" t="s">
        <v>168</v>
      </c>
      <c r="AT237" s="122" t="s">
        <v>182</v>
      </c>
      <c r="AU237" s="122" t="s">
        <v>84</v>
      </c>
      <c r="AY237" s="14" t="s">
        <v>160</v>
      </c>
      <c r="BE237" s="123">
        <f>IF(O237="základní",K237,0)</f>
        <v>0</v>
      </c>
      <c r="BF237" s="123">
        <f>IF(O237="snížená",K237,0)</f>
        <v>0</v>
      </c>
      <c r="BG237" s="123">
        <f>IF(O237="zákl. přenesená",K237,0)</f>
        <v>0</v>
      </c>
      <c r="BH237" s="123">
        <f>IF(O237="sníž. přenesená",K237,0)</f>
        <v>0</v>
      </c>
      <c r="BI237" s="123">
        <f>IF(O237="nulová",K237,0)</f>
        <v>0</v>
      </c>
      <c r="BJ237" s="14" t="s">
        <v>82</v>
      </c>
      <c r="BK237" s="123">
        <f>ROUND(P237*H237,2)</f>
        <v>0</v>
      </c>
      <c r="BL237" s="14" t="s">
        <v>168</v>
      </c>
      <c r="BM237" s="122" t="s">
        <v>368</v>
      </c>
    </row>
    <row r="238" spans="1:47" s="2" customFormat="1" ht="19.5">
      <c r="A238" s="20"/>
      <c r="B238" s="150"/>
      <c r="C238" s="42"/>
      <c r="D238" s="199" t="s">
        <v>169</v>
      </c>
      <c r="E238" s="42"/>
      <c r="F238" s="200" t="s">
        <v>367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169</v>
      </c>
      <c r="AU238" s="14" t="s">
        <v>84</v>
      </c>
    </row>
    <row r="239" spans="1:65" s="2" customFormat="1" ht="33" customHeight="1">
      <c r="A239" s="20"/>
      <c r="B239" s="197"/>
      <c r="C239" s="126" t="s">
        <v>211</v>
      </c>
      <c r="D239" s="126" t="s">
        <v>182</v>
      </c>
      <c r="E239" s="127" t="s">
        <v>440</v>
      </c>
      <c r="F239" s="128" t="s">
        <v>441</v>
      </c>
      <c r="G239" s="129" t="s">
        <v>360</v>
      </c>
      <c r="H239" s="130">
        <v>0.22</v>
      </c>
      <c r="I239" s="131"/>
      <c r="J239" s="131"/>
      <c r="K239" s="203">
        <f>ROUND(P239*H239,2)</f>
        <v>0</v>
      </c>
      <c r="L239" s="181"/>
      <c r="M239" s="21"/>
      <c r="N239" s="132" t="s">
        <v>1</v>
      </c>
      <c r="O239" s="118" t="s">
        <v>37</v>
      </c>
      <c r="P239" s="119">
        <f>I239+J239</f>
        <v>0</v>
      </c>
      <c r="Q239" s="119">
        <f>ROUND(I239*H239,2)</f>
        <v>0</v>
      </c>
      <c r="R239" s="119">
        <f>ROUND(J239*H239,2)</f>
        <v>0</v>
      </c>
      <c r="S239" s="42"/>
      <c r="T239" s="120">
        <f>S239*H239</f>
        <v>0</v>
      </c>
      <c r="U239" s="120">
        <v>0</v>
      </c>
      <c r="V239" s="120">
        <f>U239*H239</f>
        <v>0</v>
      </c>
      <c r="W239" s="120">
        <v>0</v>
      </c>
      <c r="X239" s="121">
        <f>W239*H239</f>
        <v>0</v>
      </c>
      <c r="Y239" s="20"/>
      <c r="Z239" s="20"/>
      <c r="AA239" s="20"/>
      <c r="AB239" s="20"/>
      <c r="AC239" s="20"/>
      <c r="AD239" s="20"/>
      <c r="AE239" s="20"/>
      <c r="AR239" s="122" t="s">
        <v>168</v>
      </c>
      <c r="AT239" s="122" t="s">
        <v>182</v>
      </c>
      <c r="AU239" s="122" t="s">
        <v>84</v>
      </c>
      <c r="AY239" s="14" t="s">
        <v>160</v>
      </c>
      <c r="BE239" s="123">
        <f>IF(O239="základní",K239,0)</f>
        <v>0</v>
      </c>
      <c r="BF239" s="123">
        <f>IF(O239="snížená",K239,0)</f>
        <v>0</v>
      </c>
      <c r="BG239" s="123">
        <f>IF(O239="zákl. přenesená",K239,0)</f>
        <v>0</v>
      </c>
      <c r="BH239" s="123">
        <f>IF(O239="sníž. přenesená",K239,0)</f>
        <v>0</v>
      </c>
      <c r="BI239" s="123">
        <f>IF(O239="nulová",K239,0)</f>
        <v>0</v>
      </c>
      <c r="BJ239" s="14" t="s">
        <v>82</v>
      </c>
      <c r="BK239" s="123">
        <f>ROUND(P239*H239,2)</f>
        <v>0</v>
      </c>
      <c r="BL239" s="14" t="s">
        <v>168</v>
      </c>
      <c r="BM239" s="122" t="s">
        <v>442</v>
      </c>
    </row>
    <row r="240" spans="1:47" s="2" customFormat="1" ht="19.5">
      <c r="A240" s="20"/>
      <c r="B240" s="150"/>
      <c r="C240" s="42"/>
      <c r="D240" s="199" t="s">
        <v>169</v>
      </c>
      <c r="E240" s="42"/>
      <c r="F240" s="200" t="s">
        <v>441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169</v>
      </c>
      <c r="AU240" s="14" t="s">
        <v>84</v>
      </c>
    </row>
    <row r="241" spans="2:63" s="12" customFormat="1" ht="25.9" customHeight="1">
      <c r="B241" s="190"/>
      <c r="C241" s="103"/>
      <c r="D241" s="191" t="s">
        <v>73</v>
      </c>
      <c r="E241" s="192" t="s">
        <v>369</v>
      </c>
      <c r="F241" s="192" t="s">
        <v>370</v>
      </c>
      <c r="G241" s="103"/>
      <c r="H241" s="103"/>
      <c r="I241" s="193"/>
      <c r="J241" s="193"/>
      <c r="K241" s="194">
        <f>BK241</f>
        <v>0</v>
      </c>
      <c r="M241" s="100"/>
      <c r="N241" s="102"/>
      <c r="O241" s="103"/>
      <c r="P241" s="103"/>
      <c r="Q241" s="104">
        <f>SUM(Q242:Q266)</f>
        <v>0</v>
      </c>
      <c r="R241" s="104">
        <f>SUM(R242:R266)</f>
        <v>0</v>
      </c>
      <c r="S241" s="103"/>
      <c r="T241" s="105">
        <f>SUM(T242:T266)</f>
        <v>0</v>
      </c>
      <c r="U241" s="103"/>
      <c r="V241" s="105">
        <f>SUM(V242:V266)</f>
        <v>0</v>
      </c>
      <c r="W241" s="103"/>
      <c r="X241" s="106">
        <f>SUM(X242:X266)</f>
        <v>0</v>
      </c>
      <c r="AR241" s="101" t="s">
        <v>186</v>
      </c>
      <c r="AT241" s="107" t="s">
        <v>73</v>
      </c>
      <c r="AU241" s="107" t="s">
        <v>74</v>
      </c>
      <c r="AY241" s="101" t="s">
        <v>160</v>
      </c>
      <c r="BK241" s="108">
        <f>SUM(BK242:BK266)</f>
        <v>0</v>
      </c>
    </row>
    <row r="242" spans="1:65" s="2" customFormat="1" ht="16.5" customHeight="1">
      <c r="A242" s="20"/>
      <c r="B242" s="197"/>
      <c r="C242" s="126" t="s">
        <v>389</v>
      </c>
      <c r="D242" s="126" t="s">
        <v>182</v>
      </c>
      <c r="E242" s="127" t="s">
        <v>372</v>
      </c>
      <c r="F242" s="128" t="s">
        <v>373</v>
      </c>
      <c r="G242" s="129" t="s">
        <v>166</v>
      </c>
      <c r="H242" s="130">
        <v>1</v>
      </c>
      <c r="I242" s="131"/>
      <c r="J242" s="131"/>
      <c r="K242" s="203">
        <f>ROUND(P242*H242,2)</f>
        <v>0</v>
      </c>
      <c r="L242" s="181"/>
      <c r="M242" s="21"/>
      <c r="N242" s="132" t="s">
        <v>1</v>
      </c>
      <c r="O242" s="118" t="s">
        <v>37</v>
      </c>
      <c r="P242" s="119">
        <f>I242+J242</f>
        <v>0</v>
      </c>
      <c r="Q242" s="119">
        <f>ROUND(I242*H242,2)</f>
        <v>0</v>
      </c>
      <c r="R242" s="119">
        <f>ROUND(J242*H242,2)</f>
        <v>0</v>
      </c>
      <c r="S242" s="42"/>
      <c r="T242" s="120">
        <f>S242*H242</f>
        <v>0</v>
      </c>
      <c r="U242" s="120">
        <v>0</v>
      </c>
      <c r="V242" s="120">
        <f>U242*H242</f>
        <v>0</v>
      </c>
      <c r="W242" s="120">
        <v>0</v>
      </c>
      <c r="X242" s="121">
        <f>W242*H242</f>
        <v>0</v>
      </c>
      <c r="Y242" s="20"/>
      <c r="Z242" s="20"/>
      <c r="AA242" s="20"/>
      <c r="AB242" s="20"/>
      <c r="AC242" s="20"/>
      <c r="AD242" s="20"/>
      <c r="AE242" s="20"/>
      <c r="AR242" s="122" t="s">
        <v>374</v>
      </c>
      <c r="AT242" s="122" t="s">
        <v>182</v>
      </c>
      <c r="AU242" s="122" t="s">
        <v>82</v>
      </c>
      <c r="AY242" s="14" t="s">
        <v>160</v>
      </c>
      <c r="BE242" s="123">
        <f>IF(O242="základní",K242,0)</f>
        <v>0</v>
      </c>
      <c r="BF242" s="123">
        <f>IF(O242="snížená",K242,0)</f>
        <v>0</v>
      </c>
      <c r="BG242" s="123">
        <f>IF(O242="zákl. přenesená",K242,0)</f>
        <v>0</v>
      </c>
      <c r="BH242" s="123">
        <f>IF(O242="sníž. přenesená",K242,0)</f>
        <v>0</v>
      </c>
      <c r="BI242" s="123">
        <f>IF(O242="nulová",K242,0)</f>
        <v>0</v>
      </c>
      <c r="BJ242" s="14" t="s">
        <v>82</v>
      </c>
      <c r="BK242" s="123">
        <f>ROUND(P242*H242,2)</f>
        <v>0</v>
      </c>
      <c r="BL242" s="14" t="s">
        <v>374</v>
      </c>
      <c r="BM242" s="122" t="s">
        <v>375</v>
      </c>
    </row>
    <row r="243" spans="1:47" s="2" customFormat="1" ht="12">
      <c r="A243" s="20"/>
      <c r="B243" s="150"/>
      <c r="C243" s="42"/>
      <c r="D243" s="199" t="s">
        <v>169</v>
      </c>
      <c r="E243" s="42"/>
      <c r="F243" s="200" t="s">
        <v>373</v>
      </c>
      <c r="G243" s="42"/>
      <c r="H243" s="42"/>
      <c r="I243" s="201"/>
      <c r="J243" s="201"/>
      <c r="K243" s="151"/>
      <c r="L243" s="20"/>
      <c r="M243" s="21"/>
      <c r="N243" s="124"/>
      <c r="O243" s="125"/>
      <c r="P243" s="42"/>
      <c r="Q243" s="42"/>
      <c r="R243" s="42"/>
      <c r="S243" s="42"/>
      <c r="T243" s="42"/>
      <c r="U243" s="42"/>
      <c r="V243" s="42"/>
      <c r="W243" s="42"/>
      <c r="X243" s="43"/>
      <c r="Y243" s="20"/>
      <c r="Z243" s="20"/>
      <c r="AA243" s="20"/>
      <c r="AB243" s="20"/>
      <c r="AC243" s="20"/>
      <c r="AD243" s="20"/>
      <c r="AE243" s="20"/>
      <c r="AT243" s="14" t="s">
        <v>169</v>
      </c>
      <c r="AU243" s="14" t="s">
        <v>82</v>
      </c>
    </row>
    <row r="244" spans="1:65" s="2" customFormat="1" ht="16.5" customHeight="1">
      <c r="A244" s="20"/>
      <c r="B244" s="197"/>
      <c r="C244" s="126" t="s">
        <v>215</v>
      </c>
      <c r="D244" s="126" t="s">
        <v>182</v>
      </c>
      <c r="E244" s="127" t="s">
        <v>376</v>
      </c>
      <c r="F244" s="128" t="s">
        <v>377</v>
      </c>
      <c r="G244" s="129" t="s">
        <v>286</v>
      </c>
      <c r="H244" s="130">
        <v>1</v>
      </c>
      <c r="I244" s="131"/>
      <c r="J244" s="131"/>
      <c r="K244" s="203">
        <f>ROUND(P244*H244,2)</f>
        <v>0</v>
      </c>
      <c r="L244" s="181"/>
      <c r="M244" s="21"/>
      <c r="N244" s="132" t="s">
        <v>1</v>
      </c>
      <c r="O244" s="118" t="s">
        <v>37</v>
      </c>
      <c r="P244" s="119">
        <f>I244+J244</f>
        <v>0</v>
      </c>
      <c r="Q244" s="119">
        <f>ROUND(I244*H244,2)</f>
        <v>0</v>
      </c>
      <c r="R244" s="119">
        <f>ROUND(J244*H244,2)</f>
        <v>0</v>
      </c>
      <c r="S244" s="42"/>
      <c r="T244" s="120">
        <f>S244*H244</f>
        <v>0</v>
      </c>
      <c r="U244" s="120">
        <v>0</v>
      </c>
      <c r="V244" s="120">
        <f>U244*H244</f>
        <v>0</v>
      </c>
      <c r="W244" s="120">
        <v>0</v>
      </c>
      <c r="X244" s="121">
        <f>W244*H244</f>
        <v>0</v>
      </c>
      <c r="Y244" s="20"/>
      <c r="Z244" s="20"/>
      <c r="AA244" s="20"/>
      <c r="AB244" s="20"/>
      <c r="AC244" s="20"/>
      <c r="AD244" s="20"/>
      <c r="AE244" s="20"/>
      <c r="AR244" s="122" t="s">
        <v>168</v>
      </c>
      <c r="AT244" s="122" t="s">
        <v>182</v>
      </c>
      <c r="AU244" s="122" t="s">
        <v>82</v>
      </c>
      <c r="AY244" s="14" t="s">
        <v>160</v>
      </c>
      <c r="BE244" s="123">
        <f>IF(O244="základní",K244,0)</f>
        <v>0</v>
      </c>
      <c r="BF244" s="123">
        <f>IF(O244="snížená",K244,0)</f>
        <v>0</v>
      </c>
      <c r="BG244" s="123">
        <f>IF(O244="zákl. přenesená",K244,0)</f>
        <v>0</v>
      </c>
      <c r="BH244" s="123">
        <f>IF(O244="sníž. přenesená",K244,0)</f>
        <v>0</v>
      </c>
      <c r="BI244" s="123">
        <f>IF(O244="nulová",K244,0)</f>
        <v>0</v>
      </c>
      <c r="BJ244" s="14" t="s">
        <v>82</v>
      </c>
      <c r="BK244" s="123">
        <f>ROUND(P244*H244,2)</f>
        <v>0</v>
      </c>
      <c r="BL244" s="14" t="s">
        <v>168</v>
      </c>
      <c r="BM244" s="122" t="s">
        <v>434</v>
      </c>
    </row>
    <row r="245" spans="1:47" s="2" customFormat="1" ht="12">
      <c r="A245" s="20"/>
      <c r="B245" s="150"/>
      <c r="C245" s="42"/>
      <c r="D245" s="199" t="s">
        <v>169</v>
      </c>
      <c r="E245" s="42"/>
      <c r="F245" s="200" t="s">
        <v>379</v>
      </c>
      <c r="G245" s="42"/>
      <c r="H245" s="42"/>
      <c r="I245" s="201"/>
      <c r="J245" s="201"/>
      <c r="K245" s="151"/>
      <c r="L245" s="20"/>
      <c r="M245" s="21"/>
      <c r="N245" s="124"/>
      <c r="O245" s="125"/>
      <c r="P245" s="42"/>
      <c r="Q245" s="42"/>
      <c r="R245" s="42"/>
      <c r="S245" s="42"/>
      <c r="T245" s="42"/>
      <c r="U245" s="42"/>
      <c r="V245" s="42"/>
      <c r="W245" s="42"/>
      <c r="X245" s="43"/>
      <c r="Y245" s="20"/>
      <c r="Z245" s="20"/>
      <c r="AA245" s="20"/>
      <c r="AB245" s="20"/>
      <c r="AC245" s="20"/>
      <c r="AD245" s="20"/>
      <c r="AE245" s="20"/>
      <c r="AT245" s="14" t="s">
        <v>169</v>
      </c>
      <c r="AU245" s="14" t="s">
        <v>82</v>
      </c>
    </row>
    <row r="246" spans="1:47" s="2" customFormat="1" ht="58.5">
      <c r="A246" s="20"/>
      <c r="B246" s="150"/>
      <c r="C246" s="42"/>
      <c r="D246" s="199" t="s">
        <v>171</v>
      </c>
      <c r="E246" s="42"/>
      <c r="F246" s="202" t="s">
        <v>380</v>
      </c>
      <c r="G246" s="42"/>
      <c r="H246" s="42"/>
      <c r="I246" s="201"/>
      <c r="J246" s="201"/>
      <c r="K246" s="151"/>
      <c r="L246" s="20"/>
      <c r="M246" s="21"/>
      <c r="N246" s="124"/>
      <c r="O246" s="125"/>
      <c r="P246" s="42"/>
      <c r="Q246" s="42"/>
      <c r="R246" s="42"/>
      <c r="S246" s="42"/>
      <c r="T246" s="42"/>
      <c r="U246" s="42"/>
      <c r="V246" s="42"/>
      <c r="W246" s="42"/>
      <c r="X246" s="43"/>
      <c r="Y246" s="20"/>
      <c r="Z246" s="20"/>
      <c r="AA246" s="20"/>
      <c r="AB246" s="20"/>
      <c r="AC246" s="20"/>
      <c r="AD246" s="20"/>
      <c r="AE246" s="20"/>
      <c r="AT246" s="14" t="s">
        <v>171</v>
      </c>
      <c r="AU246" s="14" t="s">
        <v>82</v>
      </c>
    </row>
    <row r="247" spans="1:65" s="2" customFormat="1" ht="16.5" customHeight="1">
      <c r="A247" s="20"/>
      <c r="B247" s="197"/>
      <c r="C247" s="126" t="s">
        <v>396</v>
      </c>
      <c r="D247" s="126" t="s">
        <v>182</v>
      </c>
      <c r="E247" s="127" t="s">
        <v>382</v>
      </c>
      <c r="F247" s="128" t="s">
        <v>383</v>
      </c>
      <c r="G247" s="129" t="s">
        <v>166</v>
      </c>
      <c r="H247" s="130">
        <v>1</v>
      </c>
      <c r="I247" s="131"/>
      <c r="J247" s="131"/>
      <c r="K247" s="203">
        <f>ROUND(P247*H247,2)</f>
        <v>0</v>
      </c>
      <c r="L247" s="181"/>
      <c r="M247" s="21"/>
      <c r="N247" s="132" t="s">
        <v>1</v>
      </c>
      <c r="O247" s="118" t="s">
        <v>37</v>
      </c>
      <c r="P247" s="119">
        <f>I247+J247</f>
        <v>0</v>
      </c>
      <c r="Q247" s="119">
        <f>ROUND(I247*H247,2)</f>
        <v>0</v>
      </c>
      <c r="R247" s="119">
        <f>ROUND(J247*H247,2)</f>
        <v>0</v>
      </c>
      <c r="S247" s="42"/>
      <c r="T247" s="120">
        <f>S247*H247</f>
        <v>0</v>
      </c>
      <c r="U247" s="120">
        <v>0</v>
      </c>
      <c r="V247" s="120">
        <f>U247*H247</f>
        <v>0</v>
      </c>
      <c r="W247" s="120">
        <v>0</v>
      </c>
      <c r="X247" s="121">
        <f>W247*H247</f>
        <v>0</v>
      </c>
      <c r="Y247" s="20"/>
      <c r="Z247" s="20"/>
      <c r="AA247" s="20"/>
      <c r="AB247" s="20"/>
      <c r="AC247" s="20"/>
      <c r="AD247" s="20"/>
      <c r="AE247" s="20"/>
      <c r="AR247" s="122" t="s">
        <v>374</v>
      </c>
      <c r="AT247" s="122" t="s">
        <v>182</v>
      </c>
      <c r="AU247" s="122" t="s">
        <v>82</v>
      </c>
      <c r="AY247" s="14" t="s">
        <v>160</v>
      </c>
      <c r="BE247" s="123">
        <f>IF(O247="základní",K247,0)</f>
        <v>0</v>
      </c>
      <c r="BF247" s="123">
        <f>IF(O247="snížená",K247,0)</f>
        <v>0</v>
      </c>
      <c r="BG247" s="123">
        <f>IF(O247="zákl. přenesená",K247,0)</f>
        <v>0</v>
      </c>
      <c r="BH247" s="123">
        <f>IF(O247="sníž. přenesená",K247,0)</f>
        <v>0</v>
      </c>
      <c r="BI247" s="123">
        <f>IF(O247="nulová",K247,0)</f>
        <v>0</v>
      </c>
      <c r="BJ247" s="14" t="s">
        <v>82</v>
      </c>
      <c r="BK247" s="123">
        <f>ROUND(P247*H247,2)</f>
        <v>0</v>
      </c>
      <c r="BL247" s="14" t="s">
        <v>374</v>
      </c>
      <c r="BM247" s="122" t="s">
        <v>384</v>
      </c>
    </row>
    <row r="248" spans="1:47" s="2" customFormat="1" ht="12">
      <c r="A248" s="20"/>
      <c r="B248" s="150"/>
      <c r="C248" s="42"/>
      <c r="D248" s="199" t="s">
        <v>169</v>
      </c>
      <c r="E248" s="42"/>
      <c r="F248" s="200" t="s">
        <v>383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169</v>
      </c>
      <c r="AU248" s="14" t="s">
        <v>82</v>
      </c>
    </row>
    <row r="249" spans="1:65" s="2" customFormat="1" ht="16.5" customHeight="1">
      <c r="A249" s="20"/>
      <c r="B249" s="197"/>
      <c r="C249" s="126" t="s">
        <v>219</v>
      </c>
      <c r="D249" s="126" t="s">
        <v>182</v>
      </c>
      <c r="E249" s="127" t="s">
        <v>385</v>
      </c>
      <c r="F249" s="128" t="s">
        <v>386</v>
      </c>
      <c r="G249" s="129" t="s">
        <v>166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374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374</v>
      </c>
      <c r="BM249" s="122" t="s">
        <v>387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388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65" s="2" customFormat="1" ht="16.5" customHeight="1">
      <c r="A251" s="20"/>
      <c r="B251" s="197"/>
      <c r="C251" s="126" t="s">
        <v>405</v>
      </c>
      <c r="D251" s="126" t="s">
        <v>182</v>
      </c>
      <c r="E251" s="127" t="s">
        <v>390</v>
      </c>
      <c r="F251" s="128" t="s">
        <v>391</v>
      </c>
      <c r="G251" s="129" t="s">
        <v>297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392</v>
      </c>
    </row>
    <row r="252" spans="1:47" s="2" customFormat="1" ht="12">
      <c r="A252" s="20"/>
      <c r="B252" s="150"/>
      <c r="C252" s="42"/>
      <c r="D252" s="199" t="s">
        <v>169</v>
      </c>
      <c r="E252" s="42"/>
      <c r="F252" s="200" t="s">
        <v>391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65" s="2" customFormat="1" ht="16.5" customHeight="1">
      <c r="A253" s="20"/>
      <c r="B253" s="197"/>
      <c r="C253" s="126" t="s">
        <v>410</v>
      </c>
      <c r="D253" s="126" t="s">
        <v>182</v>
      </c>
      <c r="E253" s="127" t="s">
        <v>393</v>
      </c>
      <c r="F253" s="128" t="s">
        <v>1</v>
      </c>
      <c r="G253" s="129" t="s">
        <v>166</v>
      </c>
      <c r="H253" s="130">
        <v>1</v>
      </c>
      <c r="I253" s="131"/>
      <c r="J253" s="131"/>
      <c r="K253" s="203">
        <f>ROUND(P253*H253,2)</f>
        <v>0</v>
      </c>
      <c r="L253" s="181"/>
      <c r="M253" s="21"/>
      <c r="N253" s="132" t="s">
        <v>1</v>
      </c>
      <c r="O253" s="118" t="s">
        <v>37</v>
      </c>
      <c r="P253" s="119">
        <f>I253+J253</f>
        <v>0</v>
      </c>
      <c r="Q253" s="119">
        <f>ROUND(I253*H253,2)</f>
        <v>0</v>
      </c>
      <c r="R253" s="119">
        <f>ROUND(J253*H253,2)</f>
        <v>0</v>
      </c>
      <c r="S253" s="42"/>
      <c r="T253" s="120">
        <f>S253*H253</f>
        <v>0</v>
      </c>
      <c r="U253" s="120">
        <v>0</v>
      </c>
      <c r="V253" s="120">
        <f>U253*H253</f>
        <v>0</v>
      </c>
      <c r="W253" s="120">
        <v>0</v>
      </c>
      <c r="X253" s="121">
        <f>W253*H253</f>
        <v>0</v>
      </c>
      <c r="Y253" s="20"/>
      <c r="Z253" s="20"/>
      <c r="AA253" s="20"/>
      <c r="AB253" s="20"/>
      <c r="AC253" s="20"/>
      <c r="AD253" s="20"/>
      <c r="AE253" s="20"/>
      <c r="AR253" s="122" t="s">
        <v>374</v>
      </c>
      <c r="AT253" s="122" t="s">
        <v>182</v>
      </c>
      <c r="AU253" s="122" t="s">
        <v>82</v>
      </c>
      <c r="AY253" s="14" t="s">
        <v>160</v>
      </c>
      <c r="BE253" s="123">
        <f>IF(O253="základní",K253,0)</f>
        <v>0</v>
      </c>
      <c r="BF253" s="123">
        <f>IF(O253="snížená",K253,0)</f>
        <v>0</v>
      </c>
      <c r="BG253" s="123">
        <f>IF(O253="zákl. přenesená",K253,0)</f>
        <v>0</v>
      </c>
      <c r="BH253" s="123">
        <f>IF(O253="sníž. přenesená",K253,0)</f>
        <v>0</v>
      </c>
      <c r="BI253" s="123">
        <f>IF(O253="nulová",K253,0)</f>
        <v>0</v>
      </c>
      <c r="BJ253" s="14" t="s">
        <v>82</v>
      </c>
      <c r="BK253" s="123">
        <f>ROUND(P253*H253,2)</f>
        <v>0</v>
      </c>
      <c r="BL253" s="14" t="s">
        <v>374</v>
      </c>
      <c r="BM253" s="122" t="s">
        <v>394</v>
      </c>
    </row>
    <row r="254" spans="1:47" s="2" customFormat="1" ht="19.5">
      <c r="A254" s="20"/>
      <c r="B254" s="150"/>
      <c r="C254" s="42"/>
      <c r="D254" s="199" t="s">
        <v>169</v>
      </c>
      <c r="E254" s="42"/>
      <c r="F254" s="200" t="s">
        <v>395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169</v>
      </c>
      <c r="AU254" s="14" t="s">
        <v>82</v>
      </c>
    </row>
    <row r="255" spans="1:65" s="2" customFormat="1" ht="16.5" customHeight="1">
      <c r="A255" s="20"/>
      <c r="B255" s="197"/>
      <c r="C255" s="126" t="s">
        <v>414</v>
      </c>
      <c r="D255" s="126" t="s">
        <v>182</v>
      </c>
      <c r="E255" s="127" t="s">
        <v>397</v>
      </c>
      <c r="F255" s="128" t="s">
        <v>398</v>
      </c>
      <c r="G255" s="129" t="s">
        <v>166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168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168</v>
      </c>
      <c r="BM255" s="122" t="s">
        <v>399</v>
      </c>
    </row>
    <row r="256" spans="1:47" s="2" customFormat="1" ht="12">
      <c r="A256" s="20"/>
      <c r="B256" s="150"/>
      <c r="C256" s="42"/>
      <c r="D256" s="199" t="s">
        <v>169</v>
      </c>
      <c r="E256" s="42"/>
      <c r="F256" s="200" t="s">
        <v>398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65" s="2" customFormat="1" ht="16.5" customHeight="1">
      <c r="A257" s="20"/>
      <c r="B257" s="197"/>
      <c r="C257" s="126" t="s">
        <v>223</v>
      </c>
      <c r="D257" s="126" t="s">
        <v>182</v>
      </c>
      <c r="E257" s="127" t="s">
        <v>400</v>
      </c>
      <c r="F257" s="128" t="s">
        <v>401</v>
      </c>
      <c r="G257" s="129" t="s">
        <v>286</v>
      </c>
      <c r="H257" s="130">
        <v>1</v>
      </c>
      <c r="I257" s="131"/>
      <c r="J257" s="131"/>
      <c r="K257" s="203">
        <f>ROUND(P257*H257,2)</f>
        <v>0</v>
      </c>
      <c r="L257" s="181"/>
      <c r="M257" s="21"/>
      <c r="N257" s="132" t="s">
        <v>1</v>
      </c>
      <c r="O257" s="118" t="s">
        <v>37</v>
      </c>
      <c r="P257" s="119">
        <f>I257+J257</f>
        <v>0</v>
      </c>
      <c r="Q257" s="119">
        <f>ROUND(I257*H257,2)</f>
        <v>0</v>
      </c>
      <c r="R257" s="119">
        <f>ROUND(J257*H257,2)</f>
        <v>0</v>
      </c>
      <c r="S257" s="42"/>
      <c r="T257" s="120">
        <f>S257*H257</f>
        <v>0</v>
      </c>
      <c r="U257" s="120">
        <v>0</v>
      </c>
      <c r="V257" s="120">
        <f>U257*H257</f>
        <v>0</v>
      </c>
      <c r="W257" s="120">
        <v>0</v>
      </c>
      <c r="X257" s="121">
        <f>W257*H257</f>
        <v>0</v>
      </c>
      <c r="Y257" s="20"/>
      <c r="Z257" s="20"/>
      <c r="AA257" s="20"/>
      <c r="AB257" s="20"/>
      <c r="AC257" s="20"/>
      <c r="AD257" s="20"/>
      <c r="AE257" s="20"/>
      <c r="AR257" s="122" t="s">
        <v>374</v>
      </c>
      <c r="AT257" s="122" t="s">
        <v>182</v>
      </c>
      <c r="AU257" s="122" t="s">
        <v>82</v>
      </c>
      <c r="AY257" s="14" t="s">
        <v>160</v>
      </c>
      <c r="BE257" s="123">
        <f>IF(O257="základní",K257,0)</f>
        <v>0</v>
      </c>
      <c r="BF257" s="123">
        <f>IF(O257="snížená",K257,0)</f>
        <v>0</v>
      </c>
      <c r="BG257" s="123">
        <f>IF(O257="zákl. přenesená",K257,0)</f>
        <v>0</v>
      </c>
      <c r="BH257" s="123">
        <f>IF(O257="sníž. přenesená",K257,0)</f>
        <v>0</v>
      </c>
      <c r="BI257" s="123">
        <f>IF(O257="nulová",K257,0)</f>
        <v>0</v>
      </c>
      <c r="BJ257" s="14" t="s">
        <v>82</v>
      </c>
      <c r="BK257" s="123">
        <f>ROUND(P257*H257,2)</f>
        <v>0</v>
      </c>
      <c r="BL257" s="14" t="s">
        <v>374</v>
      </c>
      <c r="BM257" s="122" t="s">
        <v>435</v>
      </c>
    </row>
    <row r="258" spans="1:47" s="2" customFormat="1" ht="12">
      <c r="A258" s="20"/>
      <c r="B258" s="150"/>
      <c r="C258" s="42"/>
      <c r="D258" s="199" t="s">
        <v>169</v>
      </c>
      <c r="E258" s="42"/>
      <c r="F258" s="200" t="s">
        <v>403</v>
      </c>
      <c r="G258" s="42"/>
      <c r="H258" s="42"/>
      <c r="I258" s="201"/>
      <c r="J258" s="201"/>
      <c r="K258" s="151"/>
      <c r="L258" s="20"/>
      <c r="M258" s="21"/>
      <c r="N258" s="124"/>
      <c r="O258" s="125"/>
      <c r="P258" s="42"/>
      <c r="Q258" s="42"/>
      <c r="R258" s="42"/>
      <c r="S258" s="42"/>
      <c r="T258" s="42"/>
      <c r="U258" s="42"/>
      <c r="V258" s="42"/>
      <c r="W258" s="42"/>
      <c r="X258" s="43"/>
      <c r="Y258" s="20"/>
      <c r="Z258" s="20"/>
      <c r="AA258" s="20"/>
      <c r="AB258" s="20"/>
      <c r="AC258" s="20"/>
      <c r="AD258" s="20"/>
      <c r="AE258" s="20"/>
      <c r="AT258" s="14" t="s">
        <v>169</v>
      </c>
      <c r="AU258" s="14" t="s">
        <v>82</v>
      </c>
    </row>
    <row r="259" spans="1:47" s="2" customFormat="1" ht="48.75">
      <c r="A259" s="20"/>
      <c r="B259" s="150"/>
      <c r="C259" s="42"/>
      <c r="D259" s="199" t="s">
        <v>171</v>
      </c>
      <c r="E259" s="42"/>
      <c r="F259" s="202" t="s">
        <v>404</v>
      </c>
      <c r="G259" s="42"/>
      <c r="H259" s="42"/>
      <c r="I259" s="201"/>
      <c r="J259" s="201"/>
      <c r="K259" s="151"/>
      <c r="L259" s="20"/>
      <c r="M259" s="21"/>
      <c r="N259" s="124"/>
      <c r="O259" s="125"/>
      <c r="P259" s="42"/>
      <c r="Q259" s="42"/>
      <c r="R259" s="42"/>
      <c r="S259" s="42"/>
      <c r="T259" s="42"/>
      <c r="U259" s="42"/>
      <c r="V259" s="42"/>
      <c r="W259" s="42"/>
      <c r="X259" s="43"/>
      <c r="Y259" s="20"/>
      <c r="Z259" s="20"/>
      <c r="AA259" s="20"/>
      <c r="AB259" s="20"/>
      <c r="AC259" s="20"/>
      <c r="AD259" s="20"/>
      <c r="AE259" s="20"/>
      <c r="AT259" s="14" t="s">
        <v>171</v>
      </c>
      <c r="AU259" s="14" t="s">
        <v>82</v>
      </c>
    </row>
    <row r="260" spans="1:65" s="2" customFormat="1" ht="16.5" customHeight="1">
      <c r="A260" s="20"/>
      <c r="B260" s="197"/>
      <c r="C260" s="126" t="s">
        <v>436</v>
      </c>
      <c r="D260" s="126" t="s">
        <v>182</v>
      </c>
      <c r="E260" s="127" t="s">
        <v>406</v>
      </c>
      <c r="F260" s="128" t="s">
        <v>407</v>
      </c>
      <c r="G260" s="129" t="s">
        <v>286</v>
      </c>
      <c r="H260" s="130">
        <v>1</v>
      </c>
      <c r="I260" s="131"/>
      <c r="J260" s="131"/>
      <c r="K260" s="203">
        <f>ROUND(P260*H260,2)</f>
        <v>0</v>
      </c>
      <c r="L260" s="181"/>
      <c r="M260" s="21"/>
      <c r="N260" s="132" t="s">
        <v>1</v>
      </c>
      <c r="O260" s="118" t="s">
        <v>37</v>
      </c>
      <c r="P260" s="119">
        <f>I260+J260</f>
        <v>0</v>
      </c>
      <c r="Q260" s="119">
        <f>ROUND(I260*H260,2)</f>
        <v>0</v>
      </c>
      <c r="R260" s="119">
        <f>ROUND(J260*H260,2)</f>
        <v>0</v>
      </c>
      <c r="S260" s="42"/>
      <c r="T260" s="120">
        <f>S260*H260</f>
        <v>0</v>
      </c>
      <c r="U260" s="120">
        <v>0</v>
      </c>
      <c r="V260" s="120">
        <f>U260*H260</f>
        <v>0</v>
      </c>
      <c r="W260" s="120">
        <v>0</v>
      </c>
      <c r="X260" s="121">
        <f>W260*H260</f>
        <v>0</v>
      </c>
      <c r="Y260" s="20"/>
      <c r="Z260" s="20"/>
      <c r="AA260" s="20"/>
      <c r="AB260" s="20"/>
      <c r="AC260" s="20"/>
      <c r="AD260" s="20"/>
      <c r="AE260" s="20"/>
      <c r="AR260" s="122" t="s">
        <v>374</v>
      </c>
      <c r="AT260" s="122" t="s">
        <v>182</v>
      </c>
      <c r="AU260" s="122" t="s">
        <v>82</v>
      </c>
      <c r="AY260" s="14" t="s">
        <v>160</v>
      </c>
      <c r="BE260" s="123">
        <f>IF(O260="základní",K260,0)</f>
        <v>0</v>
      </c>
      <c r="BF260" s="123">
        <f>IF(O260="snížená",K260,0)</f>
        <v>0</v>
      </c>
      <c r="BG260" s="123">
        <f>IF(O260="zákl. přenesená",K260,0)</f>
        <v>0</v>
      </c>
      <c r="BH260" s="123">
        <f>IF(O260="sníž. přenesená",K260,0)</f>
        <v>0</v>
      </c>
      <c r="BI260" s="123">
        <f>IF(O260="nulová",K260,0)</f>
        <v>0</v>
      </c>
      <c r="BJ260" s="14" t="s">
        <v>82</v>
      </c>
      <c r="BK260" s="123">
        <f>ROUND(P260*H260,2)</f>
        <v>0</v>
      </c>
      <c r="BL260" s="14" t="s">
        <v>374</v>
      </c>
      <c r="BM260" s="122" t="s">
        <v>408</v>
      </c>
    </row>
    <row r="261" spans="1:47" s="2" customFormat="1" ht="12">
      <c r="A261" s="20"/>
      <c r="B261" s="150"/>
      <c r="C261" s="42"/>
      <c r="D261" s="199" t="s">
        <v>169</v>
      </c>
      <c r="E261" s="42"/>
      <c r="F261" s="200" t="s">
        <v>407</v>
      </c>
      <c r="G261" s="42"/>
      <c r="H261" s="42"/>
      <c r="I261" s="201"/>
      <c r="J261" s="201"/>
      <c r="K261" s="151"/>
      <c r="L261" s="20"/>
      <c r="M261" s="21"/>
      <c r="N261" s="124"/>
      <c r="O261" s="125"/>
      <c r="P261" s="42"/>
      <c r="Q261" s="42"/>
      <c r="R261" s="42"/>
      <c r="S261" s="42"/>
      <c r="T261" s="42"/>
      <c r="U261" s="42"/>
      <c r="V261" s="42"/>
      <c r="W261" s="42"/>
      <c r="X261" s="43"/>
      <c r="Y261" s="20"/>
      <c r="Z261" s="20"/>
      <c r="AA261" s="20"/>
      <c r="AB261" s="20"/>
      <c r="AC261" s="20"/>
      <c r="AD261" s="20"/>
      <c r="AE261" s="20"/>
      <c r="AT261" s="14" t="s">
        <v>169</v>
      </c>
      <c r="AU261" s="14" t="s">
        <v>82</v>
      </c>
    </row>
    <row r="262" spans="1:47" s="2" customFormat="1" ht="48.75">
      <c r="A262" s="20"/>
      <c r="B262" s="150"/>
      <c r="C262" s="42"/>
      <c r="D262" s="199" t="s">
        <v>171</v>
      </c>
      <c r="E262" s="42"/>
      <c r="F262" s="202" t="s">
        <v>409</v>
      </c>
      <c r="G262" s="42"/>
      <c r="H262" s="42"/>
      <c r="I262" s="201"/>
      <c r="J262" s="201"/>
      <c r="K262" s="151"/>
      <c r="L262" s="20"/>
      <c r="M262" s="21"/>
      <c r="N262" s="124"/>
      <c r="O262" s="125"/>
      <c r="P262" s="42"/>
      <c r="Q262" s="42"/>
      <c r="R262" s="42"/>
      <c r="S262" s="42"/>
      <c r="T262" s="42"/>
      <c r="U262" s="42"/>
      <c r="V262" s="42"/>
      <c r="W262" s="42"/>
      <c r="X262" s="43"/>
      <c r="Y262" s="20"/>
      <c r="Z262" s="20"/>
      <c r="AA262" s="20"/>
      <c r="AB262" s="20"/>
      <c r="AC262" s="20"/>
      <c r="AD262" s="20"/>
      <c r="AE262" s="20"/>
      <c r="AT262" s="14" t="s">
        <v>171</v>
      </c>
      <c r="AU262" s="14" t="s">
        <v>82</v>
      </c>
    </row>
    <row r="263" spans="1:65" s="2" customFormat="1" ht="24.2" customHeight="1">
      <c r="A263" s="20"/>
      <c r="B263" s="197"/>
      <c r="C263" s="126" t="s">
        <v>230</v>
      </c>
      <c r="D263" s="126" t="s">
        <v>182</v>
      </c>
      <c r="E263" s="127" t="s">
        <v>411</v>
      </c>
      <c r="F263" s="128" t="s">
        <v>412</v>
      </c>
      <c r="G263" s="129" t="s">
        <v>166</v>
      </c>
      <c r="H263" s="130">
        <v>1</v>
      </c>
      <c r="I263" s="131"/>
      <c r="J263" s="131"/>
      <c r="K263" s="203">
        <f>ROUND(P263*H263,2)</f>
        <v>0</v>
      </c>
      <c r="L263" s="181"/>
      <c r="M263" s="21"/>
      <c r="N263" s="132" t="s">
        <v>1</v>
      </c>
      <c r="O263" s="118" t="s">
        <v>37</v>
      </c>
      <c r="P263" s="119">
        <f>I263+J263</f>
        <v>0</v>
      </c>
      <c r="Q263" s="119">
        <f>ROUND(I263*H263,2)</f>
        <v>0</v>
      </c>
      <c r="R263" s="119">
        <f>ROUND(J263*H263,2)</f>
        <v>0</v>
      </c>
      <c r="S263" s="42"/>
      <c r="T263" s="120">
        <f>S263*H263</f>
        <v>0</v>
      </c>
      <c r="U263" s="120">
        <v>0</v>
      </c>
      <c r="V263" s="120">
        <f>U263*H263</f>
        <v>0</v>
      </c>
      <c r="W263" s="120">
        <v>0</v>
      </c>
      <c r="X263" s="121">
        <f>W263*H263</f>
        <v>0</v>
      </c>
      <c r="Y263" s="20"/>
      <c r="Z263" s="20"/>
      <c r="AA263" s="20"/>
      <c r="AB263" s="20"/>
      <c r="AC263" s="20"/>
      <c r="AD263" s="20"/>
      <c r="AE263" s="20"/>
      <c r="AR263" s="122" t="s">
        <v>168</v>
      </c>
      <c r="AT263" s="122" t="s">
        <v>182</v>
      </c>
      <c r="AU263" s="122" t="s">
        <v>82</v>
      </c>
      <c r="AY263" s="14" t="s">
        <v>160</v>
      </c>
      <c r="BE263" s="123">
        <f>IF(O263="základní",K263,0)</f>
        <v>0</v>
      </c>
      <c r="BF263" s="123">
        <f>IF(O263="snížená",K263,0)</f>
        <v>0</v>
      </c>
      <c r="BG263" s="123">
        <f>IF(O263="zákl. přenesená",K263,0)</f>
        <v>0</v>
      </c>
      <c r="BH263" s="123">
        <f>IF(O263="sníž. přenesená",K263,0)</f>
        <v>0</v>
      </c>
      <c r="BI263" s="123">
        <f>IF(O263="nulová",K263,0)</f>
        <v>0</v>
      </c>
      <c r="BJ263" s="14" t="s">
        <v>82</v>
      </c>
      <c r="BK263" s="123">
        <f>ROUND(P263*H263,2)</f>
        <v>0</v>
      </c>
      <c r="BL263" s="14" t="s">
        <v>168</v>
      </c>
      <c r="BM263" s="122" t="s">
        <v>413</v>
      </c>
    </row>
    <row r="264" spans="1:47" s="2" customFormat="1" ht="12">
      <c r="A264" s="20"/>
      <c r="B264" s="150"/>
      <c r="C264" s="42"/>
      <c r="D264" s="199" t="s">
        <v>169</v>
      </c>
      <c r="E264" s="42"/>
      <c r="F264" s="200" t="s">
        <v>412</v>
      </c>
      <c r="G264" s="42"/>
      <c r="H264" s="42"/>
      <c r="I264" s="201"/>
      <c r="J264" s="201"/>
      <c r="K264" s="151"/>
      <c r="L264" s="20"/>
      <c r="M264" s="21"/>
      <c r="N264" s="124"/>
      <c r="O264" s="125"/>
      <c r="P264" s="42"/>
      <c r="Q264" s="42"/>
      <c r="R264" s="42"/>
      <c r="S264" s="42"/>
      <c r="T264" s="42"/>
      <c r="U264" s="42"/>
      <c r="V264" s="42"/>
      <c r="W264" s="42"/>
      <c r="X264" s="43"/>
      <c r="Y264" s="20"/>
      <c r="Z264" s="20"/>
      <c r="AA264" s="20"/>
      <c r="AB264" s="20"/>
      <c r="AC264" s="20"/>
      <c r="AD264" s="20"/>
      <c r="AE264" s="20"/>
      <c r="AT264" s="14" t="s">
        <v>169</v>
      </c>
      <c r="AU264" s="14" t="s">
        <v>82</v>
      </c>
    </row>
    <row r="265" spans="1:65" s="2" customFormat="1" ht="16.5" customHeight="1">
      <c r="A265" s="20"/>
      <c r="B265" s="197"/>
      <c r="C265" s="126" t="s">
        <v>437</v>
      </c>
      <c r="D265" s="126" t="s">
        <v>182</v>
      </c>
      <c r="E265" s="127" t="s">
        <v>415</v>
      </c>
      <c r="F265" s="128" t="s">
        <v>1</v>
      </c>
      <c r="G265" s="129" t="s">
        <v>166</v>
      </c>
      <c r="H265" s="130">
        <v>1</v>
      </c>
      <c r="I265" s="131"/>
      <c r="J265" s="131"/>
      <c r="K265" s="203">
        <f>ROUND(P265*H265,2)</f>
        <v>0</v>
      </c>
      <c r="L265" s="181"/>
      <c r="M265" s="21"/>
      <c r="N265" s="132" t="s">
        <v>1</v>
      </c>
      <c r="O265" s="118" t="s">
        <v>37</v>
      </c>
      <c r="P265" s="119">
        <f>I265+J265</f>
        <v>0</v>
      </c>
      <c r="Q265" s="119">
        <f>ROUND(I265*H265,2)</f>
        <v>0</v>
      </c>
      <c r="R265" s="119">
        <f>ROUND(J265*H265,2)</f>
        <v>0</v>
      </c>
      <c r="S265" s="42"/>
      <c r="T265" s="120">
        <f>S265*H265</f>
        <v>0</v>
      </c>
      <c r="U265" s="120">
        <v>0</v>
      </c>
      <c r="V265" s="120">
        <f>U265*H265</f>
        <v>0</v>
      </c>
      <c r="W265" s="120">
        <v>0</v>
      </c>
      <c r="X265" s="121">
        <f>W265*H265</f>
        <v>0</v>
      </c>
      <c r="Y265" s="20"/>
      <c r="Z265" s="20"/>
      <c r="AA265" s="20"/>
      <c r="AB265" s="20"/>
      <c r="AC265" s="20"/>
      <c r="AD265" s="20"/>
      <c r="AE265" s="20"/>
      <c r="AR265" s="122" t="s">
        <v>374</v>
      </c>
      <c r="AT265" s="122" t="s">
        <v>182</v>
      </c>
      <c r="AU265" s="122" t="s">
        <v>82</v>
      </c>
      <c r="AY265" s="14" t="s">
        <v>160</v>
      </c>
      <c r="BE265" s="123">
        <f>IF(O265="základní",K265,0)</f>
        <v>0</v>
      </c>
      <c r="BF265" s="123">
        <f>IF(O265="snížená",K265,0)</f>
        <v>0</v>
      </c>
      <c r="BG265" s="123">
        <f>IF(O265="zákl. přenesená",K265,0)</f>
        <v>0</v>
      </c>
      <c r="BH265" s="123">
        <f>IF(O265="sníž. přenesená",K265,0)</f>
        <v>0</v>
      </c>
      <c r="BI265" s="123">
        <f>IF(O265="nulová",K265,0)</f>
        <v>0</v>
      </c>
      <c r="BJ265" s="14" t="s">
        <v>82</v>
      </c>
      <c r="BK265" s="123">
        <f>ROUND(P265*H265,2)</f>
        <v>0</v>
      </c>
      <c r="BL265" s="14" t="s">
        <v>374</v>
      </c>
      <c r="BM265" s="122" t="s">
        <v>416</v>
      </c>
    </row>
    <row r="266" spans="1:47" s="2" customFormat="1" ht="12">
      <c r="A266" s="20"/>
      <c r="B266" s="150"/>
      <c r="C266" s="42"/>
      <c r="D266" s="199" t="s">
        <v>169</v>
      </c>
      <c r="E266" s="42"/>
      <c r="F266" s="200" t="s">
        <v>417</v>
      </c>
      <c r="G266" s="42"/>
      <c r="H266" s="42"/>
      <c r="I266" s="201"/>
      <c r="J266" s="201"/>
      <c r="K266" s="151"/>
      <c r="L266" s="20"/>
      <c r="M266" s="21"/>
      <c r="N266" s="133"/>
      <c r="O266" s="134"/>
      <c r="P266" s="135"/>
      <c r="Q266" s="135"/>
      <c r="R266" s="135"/>
      <c r="S266" s="135"/>
      <c r="T266" s="135"/>
      <c r="U266" s="135"/>
      <c r="V266" s="135"/>
      <c r="W266" s="135"/>
      <c r="X266" s="136"/>
      <c r="Y266" s="20"/>
      <c r="Z266" s="20"/>
      <c r="AA266" s="20"/>
      <c r="AB266" s="20"/>
      <c r="AC266" s="20"/>
      <c r="AD266" s="20"/>
      <c r="AE266" s="20"/>
      <c r="AT266" s="14" t="s">
        <v>169</v>
      </c>
      <c r="AU266" s="14" t="s">
        <v>82</v>
      </c>
    </row>
    <row r="267" spans="1:31" s="2" customFormat="1" ht="6.95" customHeight="1" thickBot="1">
      <c r="A267" s="20"/>
      <c r="B267" s="177"/>
      <c r="C267" s="178"/>
      <c r="D267" s="178"/>
      <c r="E267" s="178"/>
      <c r="F267" s="178"/>
      <c r="G267" s="178"/>
      <c r="H267" s="178"/>
      <c r="I267" s="178"/>
      <c r="J267" s="178"/>
      <c r="K267" s="179"/>
      <c r="L267" s="34"/>
      <c r="M267" s="21"/>
      <c r="N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</sheetData>
  <autoFilter ref="C123:L266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267"/>
  <sheetViews>
    <sheetView showGridLines="0" zoomScale="55" zoomScaleNormal="55" workbookViewId="0" topLeftCell="A1">
      <selection activeCell="Z136" sqref="Z13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 thickBot="1">
      <c r="M2" s="280" t="s">
        <v>6</v>
      </c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T2" s="14" t="s">
        <v>120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478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ROUND((SUM(BE124:BE266)),2)</f>
        <v>0</v>
      </c>
      <c r="G35" s="42"/>
      <c r="H35" s="42"/>
      <c r="I35" s="226">
        <v>0.21</v>
      </c>
      <c r="J35" s="42"/>
      <c r="K35" s="221">
        <f>ROUND(((SUM(BE124:BE266))*I35),2)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ROUND((SUM(BF124:BF266)),2)</f>
        <v>0</v>
      </c>
      <c r="G36" s="42"/>
      <c r="H36" s="42"/>
      <c r="I36" s="226">
        <v>0.15</v>
      </c>
      <c r="J36" s="42"/>
      <c r="K36" s="221">
        <f>ROUND(((SUM(BF124:BF266))*I36),2)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ROUND((SUM(BG124:BG266)),2)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ROUND((SUM(BH124:BH266)),2)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ROUND((SUM(BI124:BI266)),2)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SO13 - SKLAD PHM CEREKVICE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Q172</f>
        <v>0</v>
      </c>
      <c r="J100" s="90">
        <f>R172</f>
        <v>0</v>
      </c>
      <c r="K100" s="216">
        <f>K172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Q206</f>
        <v>0</v>
      </c>
      <c r="J101" s="90">
        <f>R206</f>
        <v>0</v>
      </c>
      <c r="K101" s="216">
        <f>K206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Q217</f>
        <v>0</v>
      </c>
      <c r="J102" s="90">
        <f>R217</f>
        <v>0</v>
      </c>
      <c r="K102" s="216">
        <f>K217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Q234</f>
        <v>0</v>
      </c>
      <c r="J103" s="90">
        <f>R234</f>
        <v>0</v>
      </c>
      <c r="K103" s="216">
        <f>K234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Q241</f>
        <v>0</v>
      </c>
      <c r="J104" s="86">
        <f>R241</f>
        <v>0</v>
      </c>
      <c r="K104" s="213">
        <f>K241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SO13 - SKLAD PHM CEREKVICE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Q125+Q241</f>
        <v>0</v>
      </c>
      <c r="R124" s="96">
        <f>R125+R241</f>
        <v>0</v>
      </c>
      <c r="S124" s="50"/>
      <c r="T124" s="97">
        <f>T125+T241</f>
        <v>0</v>
      </c>
      <c r="U124" s="50"/>
      <c r="V124" s="97">
        <f>V125+V241</f>
        <v>7E-05</v>
      </c>
      <c r="W124" s="50"/>
      <c r="X124" s="98">
        <f>X125+X241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BK125+BK241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Q126+Q141+Q172+Q206+Q217+Q234</f>
        <v>0</v>
      </c>
      <c r="R125" s="104">
        <f>R126+R141+R172+R206+R217+R234</f>
        <v>0</v>
      </c>
      <c r="S125" s="103"/>
      <c r="T125" s="105">
        <f>T126+T141+T172+T206+T217+T234</f>
        <v>0</v>
      </c>
      <c r="U125" s="103"/>
      <c r="V125" s="105">
        <f>V126+V141+V172+V206+V217+V234</f>
        <v>7E-05</v>
      </c>
      <c r="W125" s="103"/>
      <c r="X125" s="106">
        <f>X126+X141+X172+X206+X217+X234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BK126+BK141+BK172+BK206+BK217+BK234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17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2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31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31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SUM(Q142:Q171)</f>
        <v>0</v>
      </c>
      <c r="R141" s="104">
        <f>SUM(R142:R171)</f>
        <v>0</v>
      </c>
      <c r="S141" s="103"/>
      <c r="T141" s="105">
        <f>SUM(T142:T171)</f>
        <v>0</v>
      </c>
      <c r="U141" s="103"/>
      <c r="V141" s="105">
        <f>SUM(V142:V171)</f>
        <v>0</v>
      </c>
      <c r="W141" s="103"/>
      <c r="X141" s="106">
        <f>SUM(X142:X171)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SUM(BK142:BK171)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1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1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1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1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1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2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9.5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2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1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16.5" customHeight="1">
      <c r="A158" s="20"/>
      <c r="B158" s="197"/>
      <c r="C158" s="109" t="s">
        <v>9</v>
      </c>
      <c r="D158" s="109" t="s">
        <v>163</v>
      </c>
      <c r="E158" s="110" t="s">
        <v>419</v>
      </c>
      <c r="F158" s="111" t="s">
        <v>420</v>
      </c>
      <c r="G158" s="112" t="s">
        <v>166</v>
      </c>
      <c r="H158" s="113">
        <v>1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421</v>
      </c>
    </row>
    <row r="159" spans="1:47" s="2" customFormat="1" ht="12">
      <c r="A159" s="20"/>
      <c r="B159" s="150"/>
      <c r="C159" s="42"/>
      <c r="D159" s="199" t="s">
        <v>169</v>
      </c>
      <c r="E159" s="42"/>
      <c r="F159" s="200" t="s">
        <v>420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24.2" customHeight="1">
      <c r="A160" s="20"/>
      <c r="B160" s="197"/>
      <c r="C160" s="109" t="s">
        <v>231</v>
      </c>
      <c r="D160" s="109" t="s">
        <v>163</v>
      </c>
      <c r="E160" s="110" t="s">
        <v>228</v>
      </c>
      <c r="F160" s="111" t="s">
        <v>229</v>
      </c>
      <c r="G160" s="112" t="s">
        <v>166</v>
      </c>
      <c r="H160" s="113">
        <v>1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230</v>
      </c>
    </row>
    <row r="161" spans="1:47" s="2" customFormat="1" ht="19.5">
      <c r="A161" s="20"/>
      <c r="B161" s="150"/>
      <c r="C161" s="42"/>
      <c r="D161" s="199" t="s">
        <v>169</v>
      </c>
      <c r="E161" s="42"/>
      <c r="F161" s="200" t="s">
        <v>229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16.5" customHeight="1">
      <c r="A162" s="20"/>
      <c r="B162" s="197"/>
      <c r="C162" s="109" t="s">
        <v>235</v>
      </c>
      <c r="D162" s="109" t="s">
        <v>163</v>
      </c>
      <c r="E162" s="110" t="s">
        <v>232</v>
      </c>
      <c r="F162" s="111" t="s">
        <v>233</v>
      </c>
      <c r="G162" s="112" t="s">
        <v>166</v>
      </c>
      <c r="H162" s="113">
        <v>1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234</v>
      </c>
    </row>
    <row r="163" spans="1:47" s="2" customFormat="1" ht="12">
      <c r="A163" s="20"/>
      <c r="B163" s="150"/>
      <c r="C163" s="42"/>
      <c r="D163" s="199" t="s">
        <v>169</v>
      </c>
      <c r="E163" s="42"/>
      <c r="F163" s="200" t="s">
        <v>233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4.2" customHeight="1">
      <c r="A164" s="20"/>
      <c r="B164" s="197"/>
      <c r="C164" s="109" t="s">
        <v>180</v>
      </c>
      <c r="D164" s="109" t="s">
        <v>163</v>
      </c>
      <c r="E164" s="110" t="s">
        <v>236</v>
      </c>
      <c r="F164" s="111" t="s">
        <v>222</v>
      </c>
      <c r="G164" s="112" t="s">
        <v>166</v>
      </c>
      <c r="H164" s="113">
        <v>1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237</v>
      </c>
    </row>
    <row r="165" spans="1:47" s="2" customFormat="1" ht="19.5">
      <c r="A165" s="20"/>
      <c r="B165" s="150"/>
      <c r="C165" s="42"/>
      <c r="D165" s="199" t="s">
        <v>169</v>
      </c>
      <c r="E165" s="42"/>
      <c r="F165" s="200" t="s">
        <v>222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21.75" customHeight="1">
      <c r="A166" s="20"/>
      <c r="B166" s="197"/>
      <c r="C166" s="109" t="s">
        <v>241</v>
      </c>
      <c r="D166" s="109" t="s">
        <v>163</v>
      </c>
      <c r="E166" s="110" t="s">
        <v>238</v>
      </c>
      <c r="F166" s="111" t="s">
        <v>239</v>
      </c>
      <c r="G166" s="112" t="s">
        <v>166</v>
      </c>
      <c r="H166" s="113">
        <v>2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240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239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242</v>
      </c>
      <c r="F168" s="111" t="s">
        <v>243</v>
      </c>
      <c r="G168" s="112" t="s">
        <v>166</v>
      </c>
      <c r="H168" s="113">
        <v>2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244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245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1:65" s="2" customFormat="1" ht="16.5" customHeight="1">
      <c r="A170" s="20"/>
      <c r="B170" s="197"/>
      <c r="C170" s="109" t="s">
        <v>8</v>
      </c>
      <c r="D170" s="109" t="s">
        <v>163</v>
      </c>
      <c r="E170" s="110" t="s">
        <v>247</v>
      </c>
      <c r="F170" s="111" t="s">
        <v>248</v>
      </c>
      <c r="G170" s="112" t="s">
        <v>166</v>
      </c>
      <c r="H170" s="113">
        <v>1</v>
      </c>
      <c r="I170" s="114"/>
      <c r="J170" s="115"/>
      <c r="K170" s="198">
        <f>ROUND(P170*H170,2)</f>
        <v>0</v>
      </c>
      <c r="L170" s="180"/>
      <c r="M170" s="116"/>
      <c r="N170" s="117" t="s">
        <v>1</v>
      </c>
      <c r="O170" s="118" t="s">
        <v>37</v>
      </c>
      <c r="P170" s="119">
        <f>I170+J170</f>
        <v>0</v>
      </c>
      <c r="Q170" s="119">
        <f>ROUND(I170*H170,2)</f>
        <v>0</v>
      </c>
      <c r="R170" s="119">
        <f>ROUND(J170*H170,2)</f>
        <v>0</v>
      </c>
      <c r="S170" s="42"/>
      <c r="T170" s="120">
        <f>S170*H170</f>
        <v>0</v>
      </c>
      <c r="U170" s="120">
        <v>0</v>
      </c>
      <c r="V170" s="120">
        <f>U170*H170</f>
        <v>0</v>
      </c>
      <c r="W170" s="120">
        <v>0</v>
      </c>
      <c r="X170" s="121">
        <f>W170*H170</f>
        <v>0</v>
      </c>
      <c r="Y170" s="20"/>
      <c r="Z170" s="20"/>
      <c r="AA170" s="20"/>
      <c r="AB170" s="20"/>
      <c r="AC170" s="20"/>
      <c r="AD170" s="20"/>
      <c r="AE170" s="20"/>
      <c r="AR170" s="122" t="s">
        <v>167</v>
      </c>
      <c r="AT170" s="122" t="s">
        <v>163</v>
      </c>
      <c r="AU170" s="122" t="s">
        <v>84</v>
      </c>
      <c r="AY170" s="14" t="s">
        <v>160</v>
      </c>
      <c r="BE170" s="123">
        <f>IF(O170="základní",K170,0)</f>
        <v>0</v>
      </c>
      <c r="BF170" s="123">
        <f>IF(O170="snížená",K170,0)</f>
        <v>0</v>
      </c>
      <c r="BG170" s="123">
        <f>IF(O170="zákl. přenesená",K170,0)</f>
        <v>0</v>
      </c>
      <c r="BH170" s="123">
        <f>IF(O170="sníž. přenesená",K170,0)</f>
        <v>0</v>
      </c>
      <c r="BI170" s="123">
        <f>IF(O170="nulová",K170,0)</f>
        <v>0</v>
      </c>
      <c r="BJ170" s="14" t="s">
        <v>82</v>
      </c>
      <c r="BK170" s="123">
        <f>ROUND(P170*H170,2)</f>
        <v>0</v>
      </c>
      <c r="BL170" s="14" t="s">
        <v>168</v>
      </c>
      <c r="BM170" s="122" t="s">
        <v>249</v>
      </c>
    </row>
    <row r="171" spans="1:47" s="2" customFormat="1" ht="12">
      <c r="A171" s="20"/>
      <c r="B171" s="150"/>
      <c r="C171" s="42"/>
      <c r="D171" s="199" t="s">
        <v>169</v>
      </c>
      <c r="E171" s="42"/>
      <c r="F171" s="200" t="s">
        <v>248</v>
      </c>
      <c r="G171" s="42"/>
      <c r="H171" s="42"/>
      <c r="I171" s="201"/>
      <c r="J171" s="201"/>
      <c r="K171" s="151"/>
      <c r="L171" s="20"/>
      <c r="M171" s="21"/>
      <c r="N171" s="124"/>
      <c r="O171" s="125"/>
      <c r="P171" s="42"/>
      <c r="Q171" s="42"/>
      <c r="R171" s="42"/>
      <c r="S171" s="42"/>
      <c r="T171" s="42"/>
      <c r="U171" s="42"/>
      <c r="V171" s="42"/>
      <c r="W171" s="42"/>
      <c r="X171" s="43"/>
      <c r="Y171" s="20"/>
      <c r="Z171" s="20"/>
      <c r="AA171" s="20"/>
      <c r="AB171" s="20"/>
      <c r="AC171" s="20"/>
      <c r="AD171" s="20"/>
      <c r="AE171" s="20"/>
      <c r="AT171" s="14" t="s">
        <v>169</v>
      </c>
      <c r="AU171" s="14" t="s">
        <v>84</v>
      </c>
    </row>
    <row r="172" spans="2:63" s="12" customFormat="1" ht="22.9" customHeight="1">
      <c r="B172" s="190"/>
      <c r="C172" s="103"/>
      <c r="D172" s="191" t="s">
        <v>73</v>
      </c>
      <c r="E172" s="195" t="s">
        <v>250</v>
      </c>
      <c r="F172" s="195" t="s">
        <v>251</v>
      </c>
      <c r="G172" s="103"/>
      <c r="H172" s="103"/>
      <c r="I172" s="193"/>
      <c r="J172" s="193"/>
      <c r="K172" s="196">
        <f>BK172</f>
        <v>0</v>
      </c>
      <c r="M172" s="100"/>
      <c r="N172" s="102"/>
      <c r="O172" s="103"/>
      <c r="P172" s="103"/>
      <c r="Q172" s="104">
        <f>SUM(Q173:Q205)</f>
        <v>0</v>
      </c>
      <c r="R172" s="104">
        <f>SUM(R173:R205)</f>
        <v>0</v>
      </c>
      <c r="S172" s="103"/>
      <c r="T172" s="105">
        <f>SUM(T173:T205)</f>
        <v>0</v>
      </c>
      <c r="U172" s="103"/>
      <c r="V172" s="105">
        <f>SUM(V173:V205)</f>
        <v>0</v>
      </c>
      <c r="W172" s="103"/>
      <c r="X172" s="106">
        <f>SUM(X173:X205)</f>
        <v>0</v>
      </c>
      <c r="AR172" s="101" t="s">
        <v>82</v>
      </c>
      <c r="AT172" s="107" t="s">
        <v>73</v>
      </c>
      <c r="AU172" s="107" t="s">
        <v>82</v>
      </c>
      <c r="AY172" s="101" t="s">
        <v>160</v>
      </c>
      <c r="BK172" s="108">
        <f>SUM(BK173:BK205)</f>
        <v>0</v>
      </c>
    </row>
    <row r="173" spans="1:65" s="2" customFormat="1" ht="24.2" customHeight="1">
      <c r="A173" s="20"/>
      <c r="B173" s="197"/>
      <c r="C173" s="109" t="s">
        <v>256</v>
      </c>
      <c r="D173" s="109" t="s">
        <v>163</v>
      </c>
      <c r="E173" s="110" t="s">
        <v>252</v>
      </c>
      <c r="F173" s="111" t="s">
        <v>253</v>
      </c>
      <c r="G173" s="112" t="s">
        <v>166</v>
      </c>
      <c r="H173" s="113">
        <v>1</v>
      </c>
      <c r="I173" s="114"/>
      <c r="J173" s="115"/>
      <c r="K173" s="198">
        <f>ROUND(P173*H173,2)</f>
        <v>0</v>
      </c>
      <c r="L173" s="180"/>
      <c r="M173" s="116"/>
      <c r="N173" s="117" t="s">
        <v>1</v>
      </c>
      <c r="O173" s="118" t="s">
        <v>37</v>
      </c>
      <c r="P173" s="119">
        <f>I173+J173</f>
        <v>0</v>
      </c>
      <c r="Q173" s="119">
        <f>ROUND(I173*H173,2)</f>
        <v>0</v>
      </c>
      <c r="R173" s="119">
        <f>ROUND(J173*H173,2)</f>
        <v>0</v>
      </c>
      <c r="S173" s="42"/>
      <c r="T173" s="120">
        <f>S173*H173</f>
        <v>0</v>
      </c>
      <c r="U173" s="120">
        <v>0</v>
      </c>
      <c r="V173" s="120">
        <f>U173*H173</f>
        <v>0</v>
      </c>
      <c r="W173" s="120">
        <v>0</v>
      </c>
      <c r="X173" s="121">
        <f>W173*H173</f>
        <v>0</v>
      </c>
      <c r="Y173" s="20"/>
      <c r="Z173" s="20"/>
      <c r="AA173" s="20"/>
      <c r="AB173" s="20"/>
      <c r="AC173" s="20"/>
      <c r="AD173" s="20"/>
      <c r="AE173" s="20"/>
      <c r="AR173" s="122" t="s">
        <v>167</v>
      </c>
      <c r="AT173" s="122" t="s">
        <v>163</v>
      </c>
      <c r="AU173" s="122" t="s">
        <v>84</v>
      </c>
      <c r="AY173" s="14" t="s">
        <v>160</v>
      </c>
      <c r="BE173" s="123">
        <f>IF(O173="základní",K173,0)</f>
        <v>0</v>
      </c>
      <c r="BF173" s="123">
        <f>IF(O173="snížená",K173,0)</f>
        <v>0</v>
      </c>
      <c r="BG173" s="123">
        <f>IF(O173="zákl. přenesená",K173,0)</f>
        <v>0</v>
      </c>
      <c r="BH173" s="123">
        <f>IF(O173="sníž. přenesená",K173,0)</f>
        <v>0</v>
      </c>
      <c r="BI173" s="123">
        <f>IF(O173="nulová",K173,0)</f>
        <v>0</v>
      </c>
      <c r="BJ173" s="14" t="s">
        <v>82</v>
      </c>
      <c r="BK173" s="123">
        <f>ROUND(P173*H173,2)</f>
        <v>0</v>
      </c>
      <c r="BL173" s="14" t="s">
        <v>168</v>
      </c>
      <c r="BM173" s="122" t="s">
        <v>254</v>
      </c>
    </row>
    <row r="174" spans="1:47" s="2" customFormat="1" ht="19.5">
      <c r="A174" s="20"/>
      <c r="B174" s="150"/>
      <c r="C174" s="42"/>
      <c r="D174" s="199" t="s">
        <v>169</v>
      </c>
      <c r="E174" s="42"/>
      <c r="F174" s="200" t="s">
        <v>253</v>
      </c>
      <c r="G174" s="42"/>
      <c r="H174" s="42"/>
      <c r="I174" s="201"/>
      <c r="J174" s="201"/>
      <c r="K174" s="151"/>
      <c r="L174" s="20"/>
      <c r="M174" s="21"/>
      <c r="N174" s="124"/>
      <c r="O174" s="125"/>
      <c r="P174" s="42"/>
      <c r="Q174" s="42"/>
      <c r="R174" s="42"/>
      <c r="S174" s="42"/>
      <c r="T174" s="42"/>
      <c r="U174" s="42"/>
      <c r="V174" s="42"/>
      <c r="W174" s="42"/>
      <c r="X174" s="43"/>
      <c r="Y174" s="20"/>
      <c r="Z174" s="20"/>
      <c r="AA174" s="20"/>
      <c r="AB174" s="20"/>
      <c r="AC174" s="20"/>
      <c r="AD174" s="20"/>
      <c r="AE174" s="20"/>
      <c r="AT174" s="14" t="s">
        <v>169</v>
      </c>
      <c r="AU174" s="14" t="s">
        <v>84</v>
      </c>
    </row>
    <row r="175" spans="1:47" s="2" customFormat="1" ht="117">
      <c r="A175" s="20"/>
      <c r="B175" s="150"/>
      <c r="C175" s="42"/>
      <c r="D175" s="199" t="s">
        <v>171</v>
      </c>
      <c r="E175" s="42"/>
      <c r="F175" s="202" t="s">
        <v>490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171</v>
      </c>
      <c r="AU175" s="14" t="s">
        <v>84</v>
      </c>
    </row>
    <row r="176" spans="1:65" s="2" customFormat="1" ht="16.5" customHeight="1">
      <c r="A176" s="20"/>
      <c r="B176" s="197"/>
      <c r="C176" s="109" t="s">
        <v>260</v>
      </c>
      <c r="D176" s="109" t="s">
        <v>163</v>
      </c>
      <c r="E176" s="110" t="s">
        <v>257</v>
      </c>
      <c r="F176" s="111" t="s">
        <v>258</v>
      </c>
      <c r="G176" s="112" t="s">
        <v>166</v>
      </c>
      <c r="H176" s="113">
        <v>1</v>
      </c>
      <c r="I176" s="114"/>
      <c r="J176" s="115"/>
      <c r="K176" s="198">
        <f>ROUND(P176*H176,2)</f>
        <v>0</v>
      </c>
      <c r="L176" s="180"/>
      <c r="M176" s="116"/>
      <c r="N176" s="117" t="s">
        <v>1</v>
      </c>
      <c r="O176" s="118" t="s">
        <v>37</v>
      </c>
      <c r="P176" s="119">
        <f>I176+J176</f>
        <v>0</v>
      </c>
      <c r="Q176" s="119">
        <f>ROUND(I176*H176,2)</f>
        <v>0</v>
      </c>
      <c r="R176" s="119">
        <f>ROUND(J176*H176,2)</f>
        <v>0</v>
      </c>
      <c r="S176" s="42"/>
      <c r="T176" s="120">
        <f>S176*H176</f>
        <v>0</v>
      </c>
      <c r="U176" s="120">
        <v>0</v>
      </c>
      <c r="V176" s="120">
        <f>U176*H176</f>
        <v>0</v>
      </c>
      <c r="W176" s="120">
        <v>0</v>
      </c>
      <c r="X176" s="121">
        <f>W176*H176</f>
        <v>0</v>
      </c>
      <c r="Y176" s="20"/>
      <c r="Z176" s="20"/>
      <c r="AA176" s="20"/>
      <c r="AB176" s="20"/>
      <c r="AC176" s="20"/>
      <c r="AD176" s="20"/>
      <c r="AE176" s="20"/>
      <c r="AR176" s="122" t="s">
        <v>167</v>
      </c>
      <c r="AT176" s="122" t="s">
        <v>163</v>
      </c>
      <c r="AU176" s="122" t="s">
        <v>84</v>
      </c>
      <c r="AY176" s="14" t="s">
        <v>160</v>
      </c>
      <c r="BE176" s="123">
        <f>IF(O176="základní",K176,0)</f>
        <v>0</v>
      </c>
      <c r="BF176" s="123">
        <f>IF(O176="snížená",K176,0)</f>
        <v>0</v>
      </c>
      <c r="BG176" s="123">
        <f>IF(O176="zákl. přenesená",K176,0)</f>
        <v>0</v>
      </c>
      <c r="BH176" s="123">
        <f>IF(O176="sníž. přenesená",K176,0)</f>
        <v>0</v>
      </c>
      <c r="BI176" s="123">
        <f>IF(O176="nulová",K176,0)</f>
        <v>0</v>
      </c>
      <c r="BJ176" s="14" t="s">
        <v>82</v>
      </c>
      <c r="BK176" s="123">
        <f>ROUND(P176*H176,2)</f>
        <v>0</v>
      </c>
      <c r="BL176" s="14" t="s">
        <v>168</v>
      </c>
      <c r="BM176" s="122" t="s">
        <v>259</v>
      </c>
    </row>
    <row r="177" spans="1:47" s="2" customFormat="1" ht="12">
      <c r="A177" s="20"/>
      <c r="B177" s="150"/>
      <c r="C177" s="42"/>
      <c r="D177" s="199" t="s">
        <v>169</v>
      </c>
      <c r="E177" s="42"/>
      <c r="F177" s="200" t="s">
        <v>258</v>
      </c>
      <c r="G177" s="42"/>
      <c r="H177" s="42"/>
      <c r="I177" s="201"/>
      <c r="J177" s="201"/>
      <c r="K177" s="151"/>
      <c r="L177" s="20"/>
      <c r="M177" s="21"/>
      <c r="N177" s="124"/>
      <c r="O177" s="125"/>
      <c r="P177" s="42"/>
      <c r="Q177" s="42"/>
      <c r="R177" s="42"/>
      <c r="S177" s="42"/>
      <c r="T177" s="42"/>
      <c r="U177" s="42"/>
      <c r="V177" s="42"/>
      <c r="W177" s="42"/>
      <c r="X177" s="43"/>
      <c r="Y177" s="20"/>
      <c r="Z177" s="20"/>
      <c r="AA177" s="20"/>
      <c r="AB177" s="20"/>
      <c r="AC177" s="20"/>
      <c r="AD177" s="20"/>
      <c r="AE177" s="20"/>
      <c r="AT177" s="14" t="s">
        <v>169</v>
      </c>
      <c r="AU177" s="14" t="s">
        <v>84</v>
      </c>
    </row>
    <row r="178" spans="1:47" s="2" customFormat="1" ht="331.5">
      <c r="A178" s="20"/>
      <c r="B178" s="150"/>
      <c r="C178" s="42"/>
      <c r="D178" s="199" t="s">
        <v>171</v>
      </c>
      <c r="E178" s="42"/>
      <c r="F178" s="202" t="s">
        <v>489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171</v>
      </c>
      <c r="AU178" s="14" t="s">
        <v>84</v>
      </c>
    </row>
    <row r="179" spans="1:65" s="2" customFormat="1" ht="21.75" customHeight="1">
      <c r="A179" s="20"/>
      <c r="B179" s="197"/>
      <c r="C179" s="109" t="s">
        <v>264</v>
      </c>
      <c r="D179" s="109" t="s">
        <v>163</v>
      </c>
      <c r="E179" s="110" t="s">
        <v>261</v>
      </c>
      <c r="F179" s="111" t="s">
        <v>262</v>
      </c>
      <c r="G179" s="112" t="s">
        <v>166</v>
      </c>
      <c r="H179" s="113">
        <v>1</v>
      </c>
      <c r="I179" s="114"/>
      <c r="J179" s="115"/>
      <c r="K179" s="198">
        <f>ROUND(P179*H179,2)</f>
        <v>0</v>
      </c>
      <c r="L179" s="180"/>
      <c r="M179" s="116"/>
      <c r="N179" s="117" t="s">
        <v>1</v>
      </c>
      <c r="O179" s="118" t="s">
        <v>37</v>
      </c>
      <c r="P179" s="119">
        <f>I179+J179</f>
        <v>0</v>
      </c>
      <c r="Q179" s="119">
        <f>ROUND(I179*H179,2)</f>
        <v>0</v>
      </c>
      <c r="R179" s="119">
        <f>ROUND(J179*H179,2)</f>
        <v>0</v>
      </c>
      <c r="S179" s="42"/>
      <c r="T179" s="120">
        <f>S179*H179</f>
        <v>0</v>
      </c>
      <c r="U179" s="120">
        <v>0</v>
      </c>
      <c r="V179" s="120">
        <f>U179*H179</f>
        <v>0</v>
      </c>
      <c r="W179" s="120">
        <v>0</v>
      </c>
      <c r="X179" s="121">
        <f>W179*H179</f>
        <v>0</v>
      </c>
      <c r="Y179" s="20"/>
      <c r="Z179" s="20"/>
      <c r="AA179" s="20"/>
      <c r="AB179" s="20"/>
      <c r="AC179" s="20"/>
      <c r="AD179" s="20"/>
      <c r="AE179" s="20"/>
      <c r="AR179" s="122" t="s">
        <v>167</v>
      </c>
      <c r="AT179" s="122" t="s">
        <v>163</v>
      </c>
      <c r="AU179" s="122" t="s">
        <v>84</v>
      </c>
      <c r="AY179" s="14" t="s">
        <v>160</v>
      </c>
      <c r="BE179" s="123">
        <f>IF(O179="základní",K179,0)</f>
        <v>0</v>
      </c>
      <c r="BF179" s="123">
        <f>IF(O179="snížená",K179,0)</f>
        <v>0</v>
      </c>
      <c r="BG179" s="123">
        <f>IF(O179="zákl. přenesená",K179,0)</f>
        <v>0</v>
      </c>
      <c r="BH179" s="123">
        <f>IF(O179="sníž. přenesená",K179,0)</f>
        <v>0</v>
      </c>
      <c r="BI179" s="123">
        <f>IF(O179="nulová",K179,0)</f>
        <v>0</v>
      </c>
      <c r="BJ179" s="14" t="s">
        <v>82</v>
      </c>
      <c r="BK179" s="123">
        <f>ROUND(P179*H179,2)</f>
        <v>0</v>
      </c>
      <c r="BL179" s="14" t="s">
        <v>168</v>
      </c>
      <c r="BM179" s="122" t="s">
        <v>263</v>
      </c>
    </row>
    <row r="180" spans="1:47" s="2" customFormat="1" ht="12">
      <c r="A180" s="20"/>
      <c r="B180" s="150"/>
      <c r="C180" s="42"/>
      <c r="D180" s="199" t="s">
        <v>169</v>
      </c>
      <c r="E180" s="42"/>
      <c r="F180" s="200" t="s">
        <v>262</v>
      </c>
      <c r="G180" s="42"/>
      <c r="H180" s="42"/>
      <c r="I180" s="201"/>
      <c r="J180" s="201"/>
      <c r="K180" s="151"/>
      <c r="L180" s="20"/>
      <c r="M180" s="21"/>
      <c r="N180" s="124"/>
      <c r="O180" s="125"/>
      <c r="P180" s="42"/>
      <c r="Q180" s="42"/>
      <c r="R180" s="42"/>
      <c r="S180" s="42"/>
      <c r="T180" s="42"/>
      <c r="U180" s="42"/>
      <c r="V180" s="42"/>
      <c r="W180" s="42"/>
      <c r="X180" s="43"/>
      <c r="Y180" s="20"/>
      <c r="Z180" s="20"/>
      <c r="AA180" s="20"/>
      <c r="AB180" s="20"/>
      <c r="AC180" s="20"/>
      <c r="AD180" s="20"/>
      <c r="AE180" s="20"/>
      <c r="AT180" s="14" t="s">
        <v>169</v>
      </c>
      <c r="AU180" s="14" t="s">
        <v>84</v>
      </c>
    </row>
    <row r="181" spans="1:47" s="2" customFormat="1" ht="48.75">
      <c r="A181" s="20"/>
      <c r="B181" s="150"/>
      <c r="C181" s="42"/>
      <c r="D181" s="199" t="s">
        <v>171</v>
      </c>
      <c r="E181" s="42"/>
      <c r="F181" s="202" t="s">
        <v>485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171</v>
      </c>
      <c r="AU181" s="14" t="s">
        <v>84</v>
      </c>
    </row>
    <row r="182" spans="1:65" s="2" customFormat="1" ht="24.2" customHeight="1">
      <c r="A182" s="20"/>
      <c r="B182" s="197"/>
      <c r="C182" s="109" t="s">
        <v>268</v>
      </c>
      <c r="D182" s="109" t="s">
        <v>163</v>
      </c>
      <c r="E182" s="110" t="s">
        <v>265</v>
      </c>
      <c r="F182" s="111" t="s">
        <v>266</v>
      </c>
      <c r="G182" s="112" t="s">
        <v>166</v>
      </c>
      <c r="H182" s="113">
        <v>1</v>
      </c>
      <c r="I182" s="114"/>
      <c r="J182" s="115"/>
      <c r="K182" s="198">
        <f>ROUND(P182*H182,2)</f>
        <v>0</v>
      </c>
      <c r="L182" s="180"/>
      <c r="M182" s="116"/>
      <c r="N182" s="117" t="s">
        <v>1</v>
      </c>
      <c r="O182" s="118" t="s">
        <v>37</v>
      </c>
      <c r="P182" s="119">
        <f>I182+J182</f>
        <v>0</v>
      </c>
      <c r="Q182" s="119">
        <f>ROUND(I182*H182,2)</f>
        <v>0</v>
      </c>
      <c r="R182" s="119">
        <f>ROUND(J182*H182,2)</f>
        <v>0</v>
      </c>
      <c r="S182" s="42"/>
      <c r="T182" s="120">
        <f>S182*H182</f>
        <v>0</v>
      </c>
      <c r="U182" s="120">
        <v>0</v>
      </c>
      <c r="V182" s="120">
        <f>U182*H182</f>
        <v>0</v>
      </c>
      <c r="W182" s="120">
        <v>0</v>
      </c>
      <c r="X182" s="121">
        <f>W182*H182</f>
        <v>0</v>
      </c>
      <c r="Y182" s="20"/>
      <c r="Z182" s="20"/>
      <c r="AA182" s="20"/>
      <c r="AB182" s="20"/>
      <c r="AC182" s="20"/>
      <c r="AD182" s="20"/>
      <c r="AE182" s="20"/>
      <c r="AR182" s="122" t="s">
        <v>167</v>
      </c>
      <c r="AT182" s="122" t="s">
        <v>163</v>
      </c>
      <c r="AU182" s="122" t="s">
        <v>84</v>
      </c>
      <c r="AY182" s="14" t="s">
        <v>160</v>
      </c>
      <c r="BE182" s="123">
        <f>IF(O182="základní",K182,0)</f>
        <v>0</v>
      </c>
      <c r="BF182" s="123">
        <f>IF(O182="snížená",K182,0)</f>
        <v>0</v>
      </c>
      <c r="BG182" s="123">
        <f>IF(O182="zákl. přenesená",K182,0)</f>
        <v>0</v>
      </c>
      <c r="BH182" s="123">
        <f>IF(O182="sníž. přenesená",K182,0)</f>
        <v>0</v>
      </c>
      <c r="BI182" s="123">
        <f>IF(O182="nulová",K182,0)</f>
        <v>0</v>
      </c>
      <c r="BJ182" s="14" t="s">
        <v>82</v>
      </c>
      <c r="BK182" s="123">
        <f>ROUND(P182*H182,2)</f>
        <v>0</v>
      </c>
      <c r="BL182" s="14" t="s">
        <v>168</v>
      </c>
      <c r="BM182" s="122" t="s">
        <v>267</v>
      </c>
    </row>
    <row r="183" spans="1:47" s="2" customFormat="1" ht="19.5">
      <c r="A183" s="20"/>
      <c r="B183" s="150"/>
      <c r="C183" s="42"/>
      <c r="D183" s="199" t="s">
        <v>169</v>
      </c>
      <c r="E183" s="42"/>
      <c r="F183" s="200" t="s">
        <v>266</v>
      </c>
      <c r="G183" s="42"/>
      <c r="H183" s="42"/>
      <c r="I183" s="201"/>
      <c r="J183" s="201"/>
      <c r="K183" s="151"/>
      <c r="L183" s="20"/>
      <c r="M183" s="21"/>
      <c r="N183" s="124"/>
      <c r="O183" s="125"/>
      <c r="P183" s="42"/>
      <c r="Q183" s="42"/>
      <c r="R183" s="42"/>
      <c r="S183" s="42"/>
      <c r="T183" s="42"/>
      <c r="U183" s="42"/>
      <c r="V183" s="42"/>
      <c r="W183" s="42"/>
      <c r="X183" s="43"/>
      <c r="Y183" s="20"/>
      <c r="Z183" s="20"/>
      <c r="AA183" s="20"/>
      <c r="AB183" s="20"/>
      <c r="AC183" s="20"/>
      <c r="AD183" s="20"/>
      <c r="AE183" s="20"/>
      <c r="AT183" s="14" t="s">
        <v>169</v>
      </c>
      <c r="AU183" s="14" t="s">
        <v>84</v>
      </c>
    </row>
    <row r="184" spans="1:47" s="2" customFormat="1" ht="48.75">
      <c r="A184" s="20"/>
      <c r="B184" s="150"/>
      <c r="C184" s="42"/>
      <c r="D184" s="199" t="s">
        <v>171</v>
      </c>
      <c r="E184" s="42"/>
      <c r="F184" s="202" t="s">
        <v>486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171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269</v>
      </c>
      <c r="F185" s="111" t="s">
        <v>491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270</v>
      </c>
    </row>
    <row r="186" spans="1:47" s="2" customFormat="1" ht="58.5">
      <c r="A186" s="20"/>
      <c r="B186" s="150"/>
      <c r="C186" s="42"/>
      <c r="D186" s="199" t="s">
        <v>169</v>
      </c>
      <c r="E186" s="42"/>
      <c r="F186" s="200" t="s">
        <v>492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65" s="2" customFormat="1" ht="16.5" customHeight="1">
      <c r="A187" s="20"/>
      <c r="B187" s="197"/>
      <c r="C187" s="109" t="s">
        <v>274</v>
      </c>
      <c r="D187" s="109" t="s">
        <v>163</v>
      </c>
      <c r="E187" s="110" t="s">
        <v>271</v>
      </c>
      <c r="F187" s="111" t="s">
        <v>272</v>
      </c>
      <c r="G187" s="112" t="s">
        <v>166</v>
      </c>
      <c r="H187" s="113">
        <v>1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273</v>
      </c>
    </row>
    <row r="188" spans="1:47" s="2" customFormat="1" ht="12">
      <c r="A188" s="20"/>
      <c r="B188" s="150"/>
      <c r="C188" s="42"/>
      <c r="D188" s="199" t="s">
        <v>169</v>
      </c>
      <c r="E188" s="42"/>
      <c r="F188" s="200" t="s">
        <v>272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21.75" customHeight="1">
      <c r="A189" s="20"/>
      <c r="B189" s="197"/>
      <c r="C189" s="109" t="s">
        <v>279</v>
      </c>
      <c r="D189" s="109" t="s">
        <v>163</v>
      </c>
      <c r="E189" s="110" t="s">
        <v>275</v>
      </c>
      <c r="F189" s="111" t="s">
        <v>276</v>
      </c>
      <c r="G189" s="112" t="s">
        <v>277</v>
      </c>
      <c r="H189" s="113">
        <v>305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278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276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16.5" customHeight="1">
      <c r="A191" s="20"/>
      <c r="B191" s="197"/>
      <c r="C191" s="109" t="s">
        <v>283</v>
      </c>
      <c r="D191" s="109" t="s">
        <v>163</v>
      </c>
      <c r="E191" s="110" t="s">
        <v>280</v>
      </c>
      <c r="F191" s="111" t="s">
        <v>281</v>
      </c>
      <c r="G191" s="112" t="s">
        <v>277</v>
      </c>
      <c r="H191" s="113">
        <v>100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282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281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24.2" customHeight="1">
      <c r="A193" s="20"/>
      <c r="B193" s="197"/>
      <c r="C193" s="109" t="s">
        <v>254</v>
      </c>
      <c r="D193" s="109" t="s">
        <v>163</v>
      </c>
      <c r="E193" s="110" t="s">
        <v>284</v>
      </c>
      <c r="F193" s="111" t="s">
        <v>285</v>
      </c>
      <c r="G193" s="112" t="s">
        <v>286</v>
      </c>
      <c r="H193" s="113">
        <v>1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287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285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24.2" customHeight="1">
      <c r="A195" s="20"/>
      <c r="B195" s="197"/>
      <c r="C195" s="109" t="s">
        <v>291</v>
      </c>
      <c r="D195" s="109" t="s">
        <v>163</v>
      </c>
      <c r="E195" s="110" t="s">
        <v>288</v>
      </c>
      <c r="F195" s="111" t="s">
        <v>289</v>
      </c>
      <c r="G195" s="112" t="s">
        <v>166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290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289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16.5" customHeight="1">
      <c r="A197" s="20"/>
      <c r="B197" s="197"/>
      <c r="C197" s="109" t="s">
        <v>259</v>
      </c>
      <c r="D197" s="109" t="s">
        <v>163</v>
      </c>
      <c r="E197" s="110" t="s">
        <v>292</v>
      </c>
      <c r="F197" s="111" t="s">
        <v>293</v>
      </c>
      <c r="G197" s="112" t="s">
        <v>166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294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293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16.5" customHeight="1">
      <c r="A199" s="20"/>
      <c r="B199" s="197"/>
      <c r="C199" s="109" t="s">
        <v>299</v>
      </c>
      <c r="D199" s="109" t="s">
        <v>163</v>
      </c>
      <c r="E199" s="110" t="s">
        <v>295</v>
      </c>
      <c r="F199" s="111" t="s">
        <v>296</v>
      </c>
      <c r="G199" s="112" t="s">
        <v>297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298</v>
      </c>
    </row>
    <row r="200" spans="1:47" s="2" customFormat="1" ht="12">
      <c r="A200" s="20"/>
      <c r="B200" s="150"/>
      <c r="C200" s="42"/>
      <c r="D200" s="199" t="s">
        <v>169</v>
      </c>
      <c r="E200" s="42"/>
      <c r="F200" s="200" t="s">
        <v>296</v>
      </c>
      <c r="G200" s="42"/>
      <c r="H200" s="42"/>
      <c r="I200" s="201"/>
      <c r="J200" s="201"/>
      <c r="K200" s="151"/>
      <c r="L200" s="20"/>
      <c r="M200" s="21"/>
      <c r="N200" s="124"/>
      <c r="O200" s="125"/>
      <c r="P200" s="42"/>
      <c r="Q200" s="42"/>
      <c r="R200" s="42"/>
      <c r="S200" s="42"/>
      <c r="T200" s="42"/>
      <c r="U200" s="42"/>
      <c r="V200" s="42"/>
      <c r="W200" s="42"/>
      <c r="X200" s="43"/>
      <c r="Y200" s="20"/>
      <c r="Z200" s="20"/>
      <c r="AA200" s="20"/>
      <c r="AB200" s="20"/>
      <c r="AC200" s="20"/>
      <c r="AD200" s="20"/>
      <c r="AE200" s="20"/>
      <c r="AT200" s="14" t="s">
        <v>169</v>
      </c>
      <c r="AU200" s="14" t="s">
        <v>84</v>
      </c>
    </row>
    <row r="201" spans="1:65" s="2" customFormat="1" ht="24.2" customHeight="1">
      <c r="A201" s="20"/>
      <c r="B201" s="197"/>
      <c r="C201" s="109" t="s">
        <v>263</v>
      </c>
      <c r="D201" s="109" t="s">
        <v>163</v>
      </c>
      <c r="E201" s="110" t="s">
        <v>300</v>
      </c>
      <c r="F201" s="111" t="s">
        <v>493</v>
      </c>
      <c r="G201" s="112" t="s">
        <v>166</v>
      </c>
      <c r="H201" s="113">
        <v>1</v>
      </c>
      <c r="I201" s="114"/>
      <c r="J201" s="115"/>
      <c r="K201" s="198">
        <f>ROUND(P201*H201,2)</f>
        <v>0</v>
      </c>
      <c r="L201" s="180"/>
      <c r="M201" s="116"/>
      <c r="N201" s="117" t="s">
        <v>1</v>
      </c>
      <c r="O201" s="118" t="s">
        <v>37</v>
      </c>
      <c r="P201" s="119">
        <f>I201+J201</f>
        <v>0</v>
      </c>
      <c r="Q201" s="119">
        <f>ROUND(I201*H201,2)</f>
        <v>0</v>
      </c>
      <c r="R201" s="119">
        <f>ROUND(J201*H201,2)</f>
        <v>0</v>
      </c>
      <c r="S201" s="42"/>
      <c r="T201" s="120">
        <f>S201*H201</f>
        <v>0</v>
      </c>
      <c r="U201" s="120">
        <v>0</v>
      </c>
      <c r="V201" s="120">
        <f>U201*H201</f>
        <v>0</v>
      </c>
      <c r="W201" s="120">
        <v>0</v>
      </c>
      <c r="X201" s="121">
        <f>W201*H201</f>
        <v>0</v>
      </c>
      <c r="Y201" s="20"/>
      <c r="Z201" s="20"/>
      <c r="AA201" s="20"/>
      <c r="AB201" s="20"/>
      <c r="AC201" s="20"/>
      <c r="AD201" s="20"/>
      <c r="AE201" s="20"/>
      <c r="AR201" s="122" t="s">
        <v>167</v>
      </c>
      <c r="AT201" s="122" t="s">
        <v>163</v>
      </c>
      <c r="AU201" s="122" t="s">
        <v>84</v>
      </c>
      <c r="AY201" s="14" t="s">
        <v>160</v>
      </c>
      <c r="BE201" s="123">
        <f>IF(O201="základní",K201,0)</f>
        <v>0</v>
      </c>
      <c r="BF201" s="123">
        <f>IF(O201="snížená",K201,0)</f>
        <v>0</v>
      </c>
      <c r="BG201" s="123">
        <f>IF(O201="zákl. přenesená",K201,0)</f>
        <v>0</v>
      </c>
      <c r="BH201" s="123">
        <f>IF(O201="sníž. přenesená",K201,0)</f>
        <v>0</v>
      </c>
      <c r="BI201" s="123">
        <f>IF(O201="nulová",K201,0)</f>
        <v>0</v>
      </c>
      <c r="BJ201" s="14" t="s">
        <v>82</v>
      </c>
      <c r="BK201" s="123">
        <f>ROUND(P201*H201,2)</f>
        <v>0</v>
      </c>
      <c r="BL201" s="14" t="s">
        <v>168</v>
      </c>
      <c r="BM201" s="122" t="s">
        <v>302</v>
      </c>
    </row>
    <row r="202" spans="1:65" s="2" customFormat="1" ht="24.2" customHeight="1">
      <c r="A202" s="20"/>
      <c r="B202" s="197"/>
      <c r="C202" s="109" t="s">
        <v>306</v>
      </c>
      <c r="D202" s="109" t="s">
        <v>163</v>
      </c>
      <c r="E202" s="110" t="s">
        <v>303</v>
      </c>
      <c r="F202" s="111" t="s">
        <v>304</v>
      </c>
      <c r="G202" s="112" t="s">
        <v>166</v>
      </c>
      <c r="H202" s="113">
        <v>2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305</v>
      </c>
    </row>
    <row r="203" spans="1:47" s="2" customFormat="1" ht="12">
      <c r="A203" s="20"/>
      <c r="B203" s="150"/>
      <c r="C203" s="42"/>
      <c r="D203" s="199" t="s">
        <v>169</v>
      </c>
      <c r="E203" s="42"/>
      <c r="F203" s="200" t="s">
        <v>304</v>
      </c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169</v>
      </c>
      <c r="AU203" s="14" t="s">
        <v>84</v>
      </c>
    </row>
    <row r="204" spans="1:65" s="2" customFormat="1" ht="72">
      <c r="A204" s="20"/>
      <c r="B204" s="197"/>
      <c r="C204" s="109" t="s">
        <v>267</v>
      </c>
      <c r="D204" s="109" t="s">
        <v>163</v>
      </c>
      <c r="E204" s="110" t="s">
        <v>307</v>
      </c>
      <c r="F204" s="111" t="s">
        <v>488</v>
      </c>
      <c r="G204" s="112" t="s">
        <v>166</v>
      </c>
      <c r="H204" s="113">
        <v>2</v>
      </c>
      <c r="I204" s="114"/>
      <c r="J204" s="115"/>
      <c r="K204" s="198">
        <f>ROUND(P204*H204,2)</f>
        <v>0</v>
      </c>
      <c r="L204" s="180"/>
      <c r="M204" s="116"/>
      <c r="N204" s="117" t="s">
        <v>1</v>
      </c>
      <c r="O204" s="118" t="s">
        <v>37</v>
      </c>
      <c r="P204" s="119">
        <f>I204+J204</f>
        <v>0</v>
      </c>
      <c r="Q204" s="119">
        <f>ROUND(I204*H204,2)</f>
        <v>0</v>
      </c>
      <c r="R204" s="119">
        <f>ROUND(J204*H204,2)</f>
        <v>0</v>
      </c>
      <c r="S204" s="42"/>
      <c r="T204" s="120">
        <f>S204*H204</f>
        <v>0</v>
      </c>
      <c r="U204" s="120">
        <v>0</v>
      </c>
      <c r="V204" s="120">
        <f>U204*H204</f>
        <v>0</v>
      </c>
      <c r="W204" s="120">
        <v>0</v>
      </c>
      <c r="X204" s="121">
        <f>W204*H204</f>
        <v>0</v>
      </c>
      <c r="Y204" s="20"/>
      <c r="Z204" s="20"/>
      <c r="AA204" s="20"/>
      <c r="AB204" s="20"/>
      <c r="AC204" s="20"/>
      <c r="AD204" s="20"/>
      <c r="AE204" s="20"/>
      <c r="AR204" s="122" t="s">
        <v>167</v>
      </c>
      <c r="AT204" s="122" t="s">
        <v>163</v>
      </c>
      <c r="AU204" s="122" t="s">
        <v>84</v>
      </c>
      <c r="AY204" s="14" t="s">
        <v>160</v>
      </c>
      <c r="BE204" s="123">
        <f>IF(O204="základní",K204,0)</f>
        <v>0</v>
      </c>
      <c r="BF204" s="123">
        <f>IF(O204="snížená",K204,0)</f>
        <v>0</v>
      </c>
      <c r="BG204" s="123">
        <f>IF(O204="zákl. přenesená",K204,0)</f>
        <v>0</v>
      </c>
      <c r="BH204" s="123">
        <f>IF(O204="sníž. přenesená",K204,0)</f>
        <v>0</v>
      </c>
      <c r="BI204" s="123">
        <f>IF(O204="nulová",K204,0)</f>
        <v>0</v>
      </c>
      <c r="BJ204" s="14" t="s">
        <v>82</v>
      </c>
      <c r="BK204" s="123">
        <f>ROUND(P204*H204,2)</f>
        <v>0</v>
      </c>
      <c r="BL204" s="14" t="s">
        <v>168</v>
      </c>
      <c r="BM204" s="122" t="s">
        <v>308</v>
      </c>
    </row>
    <row r="205" spans="1:47" s="2" customFormat="1" ht="12">
      <c r="A205" s="20"/>
      <c r="B205" s="150"/>
      <c r="C205" s="42"/>
      <c r="D205" s="199" t="s">
        <v>169</v>
      </c>
      <c r="E205" s="42"/>
      <c r="F205" s="200"/>
      <c r="G205" s="42"/>
      <c r="H205" s="42"/>
      <c r="I205" s="201"/>
      <c r="J205" s="201"/>
      <c r="K205" s="151"/>
      <c r="L205" s="20"/>
      <c r="M205" s="21"/>
      <c r="N205" s="124"/>
      <c r="O205" s="125"/>
      <c r="P205" s="42"/>
      <c r="Q205" s="42"/>
      <c r="R205" s="42"/>
      <c r="S205" s="42"/>
      <c r="T205" s="42"/>
      <c r="U205" s="42"/>
      <c r="V205" s="42"/>
      <c r="W205" s="42"/>
      <c r="X205" s="43"/>
      <c r="Y205" s="20"/>
      <c r="Z205" s="20"/>
      <c r="AA205" s="20"/>
      <c r="AB205" s="20"/>
      <c r="AC205" s="20"/>
      <c r="AD205" s="20"/>
      <c r="AE205" s="20"/>
      <c r="AT205" s="14" t="s">
        <v>169</v>
      </c>
      <c r="AU205" s="14" t="s">
        <v>84</v>
      </c>
    </row>
    <row r="206" spans="2:63" s="12" customFormat="1" ht="22.9" customHeight="1">
      <c r="B206" s="190"/>
      <c r="C206" s="103"/>
      <c r="D206" s="191" t="s">
        <v>73</v>
      </c>
      <c r="E206" s="195" t="s">
        <v>309</v>
      </c>
      <c r="F206" s="195" t="s">
        <v>309</v>
      </c>
      <c r="G206" s="103"/>
      <c r="H206" s="103"/>
      <c r="I206" s="193"/>
      <c r="J206" s="193"/>
      <c r="K206" s="196">
        <f>BK206</f>
        <v>0</v>
      </c>
      <c r="M206" s="100"/>
      <c r="N206" s="102"/>
      <c r="O206" s="103"/>
      <c r="P206" s="103"/>
      <c r="Q206" s="104">
        <f>SUM(Q207:Q216)</f>
        <v>0</v>
      </c>
      <c r="R206" s="104">
        <f>SUM(R207:R216)</f>
        <v>0</v>
      </c>
      <c r="S206" s="103"/>
      <c r="T206" s="105">
        <f>SUM(T207:T216)</f>
        <v>0</v>
      </c>
      <c r="U206" s="103"/>
      <c r="V206" s="105">
        <f>SUM(V207:V216)</f>
        <v>0</v>
      </c>
      <c r="W206" s="103"/>
      <c r="X206" s="106">
        <f>SUM(X207:X216)</f>
        <v>0</v>
      </c>
      <c r="AR206" s="101" t="s">
        <v>82</v>
      </c>
      <c r="AT206" s="107" t="s">
        <v>73</v>
      </c>
      <c r="AU206" s="107" t="s">
        <v>82</v>
      </c>
      <c r="AY206" s="101" t="s">
        <v>160</v>
      </c>
      <c r="BK206" s="108">
        <f>SUM(BK207:BK216)</f>
        <v>0</v>
      </c>
    </row>
    <row r="207" spans="1:65" s="2" customFormat="1" ht="24.2" customHeight="1">
      <c r="A207" s="20"/>
      <c r="B207" s="197"/>
      <c r="C207" s="126" t="s">
        <v>314</v>
      </c>
      <c r="D207" s="126" t="s">
        <v>182</v>
      </c>
      <c r="E207" s="127" t="s">
        <v>310</v>
      </c>
      <c r="F207" s="128" t="s">
        <v>311</v>
      </c>
      <c r="G207" s="129" t="s">
        <v>312</v>
      </c>
      <c r="H207" s="130">
        <v>1</v>
      </c>
      <c r="I207" s="131"/>
      <c r="J207" s="131"/>
      <c r="K207" s="203">
        <f>ROUND(P207*H207,2)</f>
        <v>0</v>
      </c>
      <c r="L207" s="181"/>
      <c r="M207" s="21"/>
      <c r="N207" s="132" t="s">
        <v>1</v>
      </c>
      <c r="O207" s="118" t="s">
        <v>37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2"/>
      <c r="T207" s="120">
        <f>S207*H207</f>
        <v>0</v>
      </c>
      <c r="U207" s="120">
        <v>0</v>
      </c>
      <c r="V207" s="120">
        <f>U207*H207</f>
        <v>0</v>
      </c>
      <c r="W207" s="120">
        <v>0</v>
      </c>
      <c r="X207" s="121">
        <f>W207*H207</f>
        <v>0</v>
      </c>
      <c r="Y207" s="20"/>
      <c r="Z207" s="20"/>
      <c r="AA207" s="20"/>
      <c r="AB207" s="20"/>
      <c r="AC207" s="20"/>
      <c r="AD207" s="20"/>
      <c r="AE207" s="20"/>
      <c r="AR207" s="122" t="s">
        <v>168</v>
      </c>
      <c r="AT207" s="122" t="s">
        <v>182</v>
      </c>
      <c r="AU207" s="122" t="s">
        <v>84</v>
      </c>
      <c r="AY207" s="14" t="s">
        <v>160</v>
      </c>
      <c r="BE207" s="123">
        <f>IF(O207="základní",K207,0)</f>
        <v>0</v>
      </c>
      <c r="BF207" s="123">
        <f>IF(O207="snížená",K207,0)</f>
        <v>0</v>
      </c>
      <c r="BG207" s="123">
        <f>IF(O207="zákl. přenesená",K207,0)</f>
        <v>0</v>
      </c>
      <c r="BH207" s="123">
        <f>IF(O207="sníž. přenesená",K207,0)</f>
        <v>0</v>
      </c>
      <c r="BI207" s="123">
        <f>IF(O207="nulová",K207,0)</f>
        <v>0</v>
      </c>
      <c r="BJ207" s="14" t="s">
        <v>82</v>
      </c>
      <c r="BK207" s="123">
        <f>ROUND(P207*H207,2)</f>
        <v>0</v>
      </c>
      <c r="BL207" s="14" t="s">
        <v>168</v>
      </c>
      <c r="BM207" s="122" t="s">
        <v>313</v>
      </c>
    </row>
    <row r="208" spans="1:47" s="2" customFormat="1" ht="12">
      <c r="A208" s="20"/>
      <c r="B208" s="150"/>
      <c r="C208" s="42"/>
      <c r="D208" s="199" t="s">
        <v>169</v>
      </c>
      <c r="E208" s="42"/>
      <c r="F208" s="200" t="s">
        <v>311</v>
      </c>
      <c r="G208" s="42"/>
      <c r="H208" s="42"/>
      <c r="I208" s="201"/>
      <c r="J208" s="201"/>
      <c r="K208" s="151"/>
      <c r="L208" s="20"/>
      <c r="M208" s="21"/>
      <c r="N208" s="124"/>
      <c r="O208" s="125"/>
      <c r="P208" s="42"/>
      <c r="Q208" s="42"/>
      <c r="R208" s="42"/>
      <c r="S208" s="42"/>
      <c r="T208" s="42"/>
      <c r="U208" s="42"/>
      <c r="V208" s="42"/>
      <c r="W208" s="42"/>
      <c r="X208" s="43"/>
      <c r="Y208" s="20"/>
      <c r="Z208" s="20"/>
      <c r="AA208" s="20"/>
      <c r="AB208" s="20"/>
      <c r="AC208" s="20"/>
      <c r="AD208" s="20"/>
      <c r="AE208" s="20"/>
      <c r="AT208" s="14" t="s">
        <v>169</v>
      </c>
      <c r="AU208" s="14" t="s">
        <v>84</v>
      </c>
    </row>
    <row r="209" spans="1:65" s="2" customFormat="1" ht="44.25" customHeight="1">
      <c r="A209" s="20"/>
      <c r="B209" s="197"/>
      <c r="C209" s="126" t="s">
        <v>319</v>
      </c>
      <c r="D209" s="126" t="s">
        <v>182</v>
      </c>
      <c r="E209" s="127" t="s">
        <v>315</v>
      </c>
      <c r="F209" s="128" t="s">
        <v>316</v>
      </c>
      <c r="G209" s="129" t="s">
        <v>166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317</v>
      </c>
    </row>
    <row r="210" spans="1:47" s="2" customFormat="1" ht="19.5">
      <c r="A210" s="20"/>
      <c r="B210" s="150"/>
      <c r="C210" s="42"/>
      <c r="D210" s="199" t="s">
        <v>169</v>
      </c>
      <c r="E210" s="42"/>
      <c r="F210" s="200" t="s">
        <v>318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24.2" customHeight="1">
      <c r="A211" s="20"/>
      <c r="B211" s="197"/>
      <c r="C211" s="126" t="s">
        <v>323</v>
      </c>
      <c r="D211" s="126" t="s">
        <v>182</v>
      </c>
      <c r="E211" s="127" t="s">
        <v>320</v>
      </c>
      <c r="F211" s="128" t="s">
        <v>321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322</v>
      </c>
    </row>
    <row r="212" spans="1:47" s="2" customFormat="1" ht="12">
      <c r="A212" s="20"/>
      <c r="B212" s="150"/>
      <c r="C212" s="42"/>
      <c r="D212" s="199" t="s">
        <v>169</v>
      </c>
      <c r="E212" s="42"/>
      <c r="F212" s="200" t="s">
        <v>321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24.2" customHeight="1">
      <c r="A213" s="20"/>
      <c r="B213" s="197"/>
      <c r="C213" s="126" t="s">
        <v>327</v>
      </c>
      <c r="D213" s="126" t="s">
        <v>182</v>
      </c>
      <c r="E213" s="127" t="s">
        <v>324</v>
      </c>
      <c r="F213" s="128" t="s">
        <v>325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326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325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1:65" s="2" customFormat="1" ht="16.5" customHeight="1">
      <c r="A215" s="20"/>
      <c r="B215" s="197"/>
      <c r="C215" s="126" t="s">
        <v>333</v>
      </c>
      <c r="D215" s="126" t="s">
        <v>182</v>
      </c>
      <c r="E215" s="127" t="s">
        <v>328</v>
      </c>
      <c r="F215" s="128" t="s">
        <v>329</v>
      </c>
      <c r="G215" s="129" t="s">
        <v>166</v>
      </c>
      <c r="H215" s="130">
        <v>1</v>
      </c>
      <c r="I215" s="131"/>
      <c r="J215" s="131"/>
      <c r="K215" s="203">
        <f>ROUND(P215*H215,2)</f>
        <v>0</v>
      </c>
      <c r="L215" s="181"/>
      <c r="M215" s="21"/>
      <c r="N215" s="132" t="s">
        <v>1</v>
      </c>
      <c r="O215" s="118" t="s">
        <v>37</v>
      </c>
      <c r="P215" s="119">
        <f>I215+J215</f>
        <v>0</v>
      </c>
      <c r="Q215" s="119">
        <f>ROUND(I215*H215,2)</f>
        <v>0</v>
      </c>
      <c r="R215" s="119">
        <f>ROUND(J215*H215,2)</f>
        <v>0</v>
      </c>
      <c r="S215" s="42"/>
      <c r="T215" s="120">
        <f>S215*H215</f>
        <v>0</v>
      </c>
      <c r="U215" s="120">
        <v>0</v>
      </c>
      <c r="V215" s="120">
        <f>U215*H215</f>
        <v>0</v>
      </c>
      <c r="W215" s="120">
        <v>0</v>
      </c>
      <c r="X215" s="121">
        <f>W215*H215</f>
        <v>0</v>
      </c>
      <c r="Y215" s="20"/>
      <c r="Z215" s="20"/>
      <c r="AA215" s="20"/>
      <c r="AB215" s="20"/>
      <c r="AC215" s="20"/>
      <c r="AD215" s="20"/>
      <c r="AE215" s="20"/>
      <c r="AR215" s="122" t="s">
        <v>168</v>
      </c>
      <c r="AT215" s="122" t="s">
        <v>182</v>
      </c>
      <c r="AU215" s="122" t="s">
        <v>84</v>
      </c>
      <c r="AY215" s="14" t="s">
        <v>160</v>
      </c>
      <c r="BE215" s="123">
        <f>IF(O215="základní",K215,0)</f>
        <v>0</v>
      </c>
      <c r="BF215" s="123">
        <f>IF(O215="snížená",K215,0)</f>
        <v>0</v>
      </c>
      <c r="BG215" s="123">
        <f>IF(O215="zákl. přenesená",K215,0)</f>
        <v>0</v>
      </c>
      <c r="BH215" s="123">
        <f>IF(O215="sníž. přenesená",K215,0)</f>
        <v>0</v>
      </c>
      <c r="BI215" s="123">
        <f>IF(O215="nulová",K215,0)</f>
        <v>0</v>
      </c>
      <c r="BJ215" s="14" t="s">
        <v>82</v>
      </c>
      <c r="BK215" s="123">
        <f>ROUND(P215*H215,2)</f>
        <v>0</v>
      </c>
      <c r="BL215" s="14" t="s">
        <v>168</v>
      </c>
      <c r="BM215" s="122" t="s">
        <v>330</v>
      </c>
    </row>
    <row r="216" spans="1:47" s="2" customFormat="1" ht="12">
      <c r="A216" s="20"/>
      <c r="B216" s="150"/>
      <c r="C216" s="42"/>
      <c r="D216" s="199" t="s">
        <v>169</v>
      </c>
      <c r="E216" s="42"/>
      <c r="F216" s="200" t="s">
        <v>329</v>
      </c>
      <c r="G216" s="42"/>
      <c r="H216" s="42"/>
      <c r="I216" s="201"/>
      <c r="J216" s="201"/>
      <c r="K216" s="151"/>
      <c r="L216" s="20"/>
      <c r="M216" s="21"/>
      <c r="N216" s="124"/>
      <c r="O216" s="125"/>
      <c r="P216" s="42"/>
      <c r="Q216" s="42"/>
      <c r="R216" s="42"/>
      <c r="S216" s="42"/>
      <c r="T216" s="42"/>
      <c r="U216" s="42"/>
      <c r="V216" s="42"/>
      <c r="W216" s="42"/>
      <c r="X216" s="43"/>
      <c r="Y216" s="20"/>
      <c r="Z216" s="20"/>
      <c r="AA216" s="20"/>
      <c r="AB216" s="20"/>
      <c r="AC216" s="20"/>
      <c r="AD216" s="20"/>
      <c r="AE216" s="20"/>
      <c r="AT216" s="14" t="s">
        <v>169</v>
      </c>
      <c r="AU216" s="14" t="s">
        <v>84</v>
      </c>
    </row>
    <row r="217" spans="2:63" s="12" customFormat="1" ht="22.9" customHeight="1">
      <c r="B217" s="190"/>
      <c r="C217" s="103"/>
      <c r="D217" s="191" t="s">
        <v>73</v>
      </c>
      <c r="E217" s="195" t="s">
        <v>331</v>
      </c>
      <c r="F217" s="195" t="s">
        <v>332</v>
      </c>
      <c r="G217" s="103"/>
      <c r="H217" s="103"/>
      <c r="I217" s="193"/>
      <c r="J217" s="193"/>
      <c r="K217" s="196">
        <f>BK217</f>
        <v>0</v>
      </c>
      <c r="M217" s="100"/>
      <c r="N217" s="102"/>
      <c r="O217" s="103"/>
      <c r="P217" s="103"/>
      <c r="Q217" s="104">
        <f>SUM(Q218:Q233)</f>
        <v>0</v>
      </c>
      <c r="R217" s="104">
        <f>SUM(R218:R233)</f>
        <v>0</v>
      </c>
      <c r="S217" s="103"/>
      <c r="T217" s="105">
        <f>SUM(T218:T233)</f>
        <v>0</v>
      </c>
      <c r="U217" s="103"/>
      <c r="V217" s="105">
        <f>SUM(V218:V233)</f>
        <v>7E-05</v>
      </c>
      <c r="W217" s="103"/>
      <c r="X217" s="106">
        <f>SUM(X218:X233)</f>
        <v>0</v>
      </c>
      <c r="AR217" s="101" t="s">
        <v>82</v>
      </c>
      <c r="AT217" s="107" t="s">
        <v>73</v>
      </c>
      <c r="AU217" s="107" t="s">
        <v>82</v>
      </c>
      <c r="AY217" s="101" t="s">
        <v>160</v>
      </c>
      <c r="BK217" s="108">
        <f>SUM(BK218:BK233)</f>
        <v>0</v>
      </c>
    </row>
    <row r="218" spans="1:65" s="2" customFormat="1" ht="33" customHeight="1">
      <c r="A218" s="20"/>
      <c r="B218" s="197"/>
      <c r="C218" s="126" t="s">
        <v>339</v>
      </c>
      <c r="D218" s="126" t="s">
        <v>182</v>
      </c>
      <c r="E218" s="127" t="s">
        <v>424</v>
      </c>
      <c r="F218" s="128" t="s">
        <v>425</v>
      </c>
      <c r="G218" s="129" t="s">
        <v>426</v>
      </c>
      <c r="H218" s="130">
        <v>1</v>
      </c>
      <c r="I218" s="131"/>
      <c r="J218" s="131"/>
      <c r="K218" s="203">
        <f>ROUND(P218*H218,2)</f>
        <v>0</v>
      </c>
      <c r="L218" s="181"/>
      <c r="M218" s="21"/>
      <c r="N218" s="132" t="s">
        <v>1</v>
      </c>
      <c r="O218" s="118" t="s">
        <v>37</v>
      </c>
      <c r="P218" s="119">
        <f>I218+J218</f>
        <v>0</v>
      </c>
      <c r="Q218" s="119">
        <f>ROUND(I218*H218,2)</f>
        <v>0</v>
      </c>
      <c r="R218" s="119">
        <f>ROUND(J218*H218,2)</f>
        <v>0</v>
      </c>
      <c r="S218" s="42"/>
      <c r="T218" s="120">
        <f>S218*H218</f>
        <v>0</v>
      </c>
      <c r="U218" s="120">
        <v>0</v>
      </c>
      <c r="V218" s="120">
        <f>U218*H218</f>
        <v>0</v>
      </c>
      <c r="W218" s="120">
        <v>0</v>
      </c>
      <c r="X218" s="121">
        <f>W218*H218</f>
        <v>0</v>
      </c>
      <c r="Y218" s="20"/>
      <c r="Z218" s="20"/>
      <c r="AA218" s="20"/>
      <c r="AB218" s="20"/>
      <c r="AC218" s="20"/>
      <c r="AD218" s="20"/>
      <c r="AE218" s="20"/>
      <c r="AR218" s="122" t="s">
        <v>168</v>
      </c>
      <c r="AT218" s="122" t="s">
        <v>182</v>
      </c>
      <c r="AU218" s="122" t="s">
        <v>84</v>
      </c>
      <c r="AY218" s="14" t="s">
        <v>160</v>
      </c>
      <c r="BE218" s="123">
        <f>IF(O218="základní",K218,0)</f>
        <v>0</v>
      </c>
      <c r="BF218" s="123">
        <f>IF(O218="snížená",K218,0)</f>
        <v>0</v>
      </c>
      <c r="BG218" s="123">
        <f>IF(O218="zákl. přenesená",K218,0)</f>
        <v>0</v>
      </c>
      <c r="BH218" s="123">
        <f>IF(O218="sníž. přenesená",K218,0)</f>
        <v>0</v>
      </c>
      <c r="BI218" s="123">
        <f>IF(O218="nulová",K218,0)</f>
        <v>0</v>
      </c>
      <c r="BJ218" s="14" t="s">
        <v>82</v>
      </c>
      <c r="BK218" s="123">
        <f>ROUND(P218*H218,2)</f>
        <v>0</v>
      </c>
      <c r="BL218" s="14" t="s">
        <v>168</v>
      </c>
      <c r="BM218" s="122" t="s">
        <v>427</v>
      </c>
    </row>
    <row r="219" spans="1:47" s="2" customFormat="1" ht="19.5">
      <c r="A219" s="20"/>
      <c r="B219" s="150"/>
      <c r="C219" s="42"/>
      <c r="D219" s="199" t="s">
        <v>169</v>
      </c>
      <c r="E219" s="42"/>
      <c r="F219" s="200" t="s">
        <v>425</v>
      </c>
      <c r="G219" s="42"/>
      <c r="H219" s="42"/>
      <c r="I219" s="201"/>
      <c r="J219" s="201"/>
      <c r="K219" s="151"/>
      <c r="L219" s="20"/>
      <c r="M219" s="21"/>
      <c r="N219" s="124"/>
      <c r="O219" s="125"/>
      <c r="P219" s="42"/>
      <c r="Q219" s="42"/>
      <c r="R219" s="42"/>
      <c r="S219" s="42"/>
      <c r="T219" s="42"/>
      <c r="U219" s="42"/>
      <c r="V219" s="42"/>
      <c r="W219" s="42"/>
      <c r="X219" s="43"/>
      <c r="Y219" s="20"/>
      <c r="Z219" s="20"/>
      <c r="AA219" s="20"/>
      <c r="AB219" s="20"/>
      <c r="AC219" s="20"/>
      <c r="AD219" s="20"/>
      <c r="AE219" s="20"/>
      <c r="AT219" s="14" t="s">
        <v>169</v>
      </c>
      <c r="AU219" s="14" t="s">
        <v>84</v>
      </c>
    </row>
    <row r="220" spans="1:65" s="2" customFormat="1" ht="33" customHeight="1">
      <c r="A220" s="20"/>
      <c r="B220" s="197"/>
      <c r="C220" s="126" t="s">
        <v>344</v>
      </c>
      <c r="D220" s="126" t="s">
        <v>182</v>
      </c>
      <c r="E220" s="127" t="s">
        <v>428</v>
      </c>
      <c r="F220" s="128" t="s">
        <v>429</v>
      </c>
      <c r="G220" s="129" t="s">
        <v>426</v>
      </c>
      <c r="H220" s="130">
        <v>1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430</v>
      </c>
    </row>
    <row r="221" spans="1:47" s="2" customFormat="1" ht="19.5">
      <c r="A221" s="20"/>
      <c r="B221" s="150"/>
      <c r="C221" s="42"/>
      <c r="D221" s="199" t="s">
        <v>169</v>
      </c>
      <c r="E221" s="42"/>
      <c r="F221" s="200" t="s">
        <v>429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24.2" customHeight="1">
      <c r="A222" s="20"/>
      <c r="B222" s="197"/>
      <c r="C222" s="126" t="s">
        <v>347</v>
      </c>
      <c r="D222" s="126" t="s">
        <v>182</v>
      </c>
      <c r="E222" s="127" t="s">
        <v>431</v>
      </c>
      <c r="F222" s="128" t="s">
        <v>432</v>
      </c>
      <c r="G222" s="129" t="s">
        <v>426</v>
      </c>
      <c r="H222" s="130">
        <v>1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433</v>
      </c>
    </row>
    <row r="223" spans="1:47" s="2" customFormat="1" ht="19.5">
      <c r="A223" s="20"/>
      <c r="B223" s="150"/>
      <c r="C223" s="42"/>
      <c r="D223" s="199" t="s">
        <v>169</v>
      </c>
      <c r="E223" s="42"/>
      <c r="F223" s="200" t="s">
        <v>432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66.75" customHeight="1">
      <c r="A224" s="20"/>
      <c r="B224" s="197"/>
      <c r="C224" s="126" t="s">
        <v>350</v>
      </c>
      <c r="D224" s="126" t="s">
        <v>182</v>
      </c>
      <c r="E224" s="127" t="s">
        <v>334</v>
      </c>
      <c r="F224" s="128" t="s">
        <v>335</v>
      </c>
      <c r="G224" s="129" t="s">
        <v>336</v>
      </c>
      <c r="H224" s="130">
        <v>20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0</v>
      </c>
      <c r="V224" s="120">
        <f>U224*H224</f>
        <v>0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337</v>
      </c>
    </row>
    <row r="225" spans="1:47" s="2" customFormat="1" ht="39">
      <c r="A225" s="20"/>
      <c r="B225" s="150"/>
      <c r="C225" s="42"/>
      <c r="D225" s="199" t="s">
        <v>169</v>
      </c>
      <c r="E225" s="42"/>
      <c r="F225" s="200" t="s">
        <v>338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1:65" s="2" customFormat="1" ht="55.5" customHeight="1">
      <c r="A226" s="20"/>
      <c r="B226" s="197"/>
      <c r="C226" s="126" t="s">
        <v>200</v>
      </c>
      <c r="D226" s="126" t="s">
        <v>182</v>
      </c>
      <c r="E226" s="127" t="s">
        <v>340</v>
      </c>
      <c r="F226" s="128" t="s">
        <v>341</v>
      </c>
      <c r="G226" s="129" t="s">
        <v>277</v>
      </c>
      <c r="H226" s="130">
        <v>10</v>
      </c>
      <c r="I226" s="131"/>
      <c r="J226" s="131"/>
      <c r="K226" s="203">
        <f>ROUND(P226*H226,2)</f>
        <v>0</v>
      </c>
      <c r="L226" s="181"/>
      <c r="M226" s="21"/>
      <c r="N226" s="132" t="s">
        <v>1</v>
      </c>
      <c r="O226" s="118" t="s">
        <v>37</v>
      </c>
      <c r="P226" s="119">
        <f>I226+J226</f>
        <v>0</v>
      </c>
      <c r="Q226" s="119">
        <f>ROUND(I226*H226,2)</f>
        <v>0</v>
      </c>
      <c r="R226" s="119">
        <f>ROUND(J226*H226,2)</f>
        <v>0</v>
      </c>
      <c r="S226" s="42"/>
      <c r="T226" s="120">
        <f>S226*H226</f>
        <v>0</v>
      </c>
      <c r="U226" s="120">
        <v>0</v>
      </c>
      <c r="V226" s="120">
        <f>U226*H226</f>
        <v>0</v>
      </c>
      <c r="W226" s="120">
        <v>0</v>
      </c>
      <c r="X226" s="121">
        <f>W226*H226</f>
        <v>0</v>
      </c>
      <c r="Y226" s="20"/>
      <c r="Z226" s="20"/>
      <c r="AA226" s="20"/>
      <c r="AB226" s="20"/>
      <c r="AC226" s="20"/>
      <c r="AD226" s="20"/>
      <c r="AE226" s="20"/>
      <c r="AR226" s="122" t="s">
        <v>168</v>
      </c>
      <c r="AT226" s="122" t="s">
        <v>182</v>
      </c>
      <c r="AU226" s="122" t="s">
        <v>84</v>
      </c>
      <c r="AY226" s="14" t="s">
        <v>160</v>
      </c>
      <c r="BE226" s="123">
        <f>IF(O226="základní",K226,0)</f>
        <v>0</v>
      </c>
      <c r="BF226" s="123">
        <f>IF(O226="snížená",K226,0)</f>
        <v>0</v>
      </c>
      <c r="BG226" s="123">
        <f>IF(O226="zákl. přenesená",K226,0)</f>
        <v>0</v>
      </c>
      <c r="BH226" s="123">
        <f>IF(O226="sníž. přenesená",K226,0)</f>
        <v>0</v>
      </c>
      <c r="BI226" s="123">
        <f>IF(O226="nulová",K226,0)</f>
        <v>0</v>
      </c>
      <c r="BJ226" s="14" t="s">
        <v>82</v>
      </c>
      <c r="BK226" s="123">
        <f>ROUND(P226*H226,2)</f>
        <v>0</v>
      </c>
      <c r="BL226" s="14" t="s">
        <v>168</v>
      </c>
      <c r="BM226" s="122" t="s">
        <v>342</v>
      </c>
    </row>
    <row r="227" spans="1:47" s="2" customFormat="1" ht="39">
      <c r="A227" s="20"/>
      <c r="B227" s="150"/>
      <c r="C227" s="42"/>
      <c r="D227" s="199" t="s">
        <v>169</v>
      </c>
      <c r="E227" s="42"/>
      <c r="F227" s="200" t="s">
        <v>343</v>
      </c>
      <c r="G227" s="42"/>
      <c r="H227" s="42"/>
      <c r="I227" s="201"/>
      <c r="J227" s="201"/>
      <c r="K227" s="151"/>
      <c r="L227" s="20"/>
      <c r="M227" s="21"/>
      <c r="N227" s="124"/>
      <c r="O227" s="125"/>
      <c r="P227" s="42"/>
      <c r="Q227" s="42"/>
      <c r="R227" s="42"/>
      <c r="S227" s="42"/>
      <c r="T227" s="42"/>
      <c r="U227" s="42"/>
      <c r="V227" s="42"/>
      <c r="W227" s="42"/>
      <c r="X227" s="43"/>
      <c r="Y227" s="20"/>
      <c r="Z227" s="20"/>
      <c r="AA227" s="20"/>
      <c r="AB227" s="20"/>
      <c r="AC227" s="20"/>
      <c r="AD227" s="20"/>
      <c r="AE227" s="20"/>
      <c r="AT227" s="14" t="s">
        <v>169</v>
      </c>
      <c r="AU227" s="14" t="s">
        <v>84</v>
      </c>
    </row>
    <row r="228" spans="1:65" s="2" customFormat="1" ht="16.5" customHeight="1">
      <c r="A228" s="20"/>
      <c r="B228" s="197"/>
      <c r="C228" s="126" t="s">
        <v>362</v>
      </c>
      <c r="D228" s="126" t="s">
        <v>182</v>
      </c>
      <c r="E228" s="127" t="s">
        <v>269</v>
      </c>
      <c r="F228" s="128" t="s">
        <v>345</v>
      </c>
      <c r="G228" s="129" t="s">
        <v>297</v>
      </c>
      <c r="H228" s="130">
        <v>1</v>
      </c>
      <c r="I228" s="131"/>
      <c r="J228" s="131"/>
      <c r="K228" s="203">
        <f>ROUND(P228*H228,2)</f>
        <v>0</v>
      </c>
      <c r="L228" s="181"/>
      <c r="M228" s="21"/>
      <c r="N228" s="132" t="s">
        <v>1</v>
      </c>
      <c r="O228" s="118" t="s">
        <v>37</v>
      </c>
      <c r="P228" s="119">
        <f>I228+J228</f>
        <v>0</v>
      </c>
      <c r="Q228" s="119">
        <f>ROUND(I228*H228,2)</f>
        <v>0</v>
      </c>
      <c r="R228" s="119">
        <f>ROUND(J228*H228,2)</f>
        <v>0</v>
      </c>
      <c r="S228" s="42"/>
      <c r="T228" s="120">
        <f>S228*H228</f>
        <v>0</v>
      </c>
      <c r="U228" s="120">
        <v>0</v>
      </c>
      <c r="V228" s="120">
        <f>U228*H228</f>
        <v>0</v>
      </c>
      <c r="W228" s="120">
        <v>0</v>
      </c>
      <c r="X228" s="121">
        <f>W228*H228</f>
        <v>0</v>
      </c>
      <c r="Y228" s="20"/>
      <c r="Z228" s="20"/>
      <c r="AA228" s="20"/>
      <c r="AB228" s="20"/>
      <c r="AC228" s="20"/>
      <c r="AD228" s="20"/>
      <c r="AE228" s="20"/>
      <c r="AR228" s="122" t="s">
        <v>168</v>
      </c>
      <c r="AT228" s="122" t="s">
        <v>182</v>
      </c>
      <c r="AU228" s="122" t="s">
        <v>84</v>
      </c>
      <c r="AY228" s="14" t="s">
        <v>160</v>
      </c>
      <c r="BE228" s="123">
        <f>IF(O228="základní",K228,0)</f>
        <v>0</v>
      </c>
      <c r="BF228" s="123">
        <f>IF(O228="snížená",K228,0)</f>
        <v>0</v>
      </c>
      <c r="BG228" s="123">
        <f>IF(O228="zákl. přenesená",K228,0)</f>
        <v>0</v>
      </c>
      <c r="BH228" s="123">
        <f>IF(O228="sníž. přenesená",K228,0)</f>
        <v>0</v>
      </c>
      <c r="BI228" s="123">
        <f>IF(O228="nulová",K228,0)</f>
        <v>0</v>
      </c>
      <c r="BJ228" s="14" t="s">
        <v>82</v>
      </c>
      <c r="BK228" s="123">
        <f>ROUND(P228*H228,2)</f>
        <v>0</v>
      </c>
      <c r="BL228" s="14" t="s">
        <v>168</v>
      </c>
      <c r="BM228" s="122" t="s">
        <v>346</v>
      </c>
    </row>
    <row r="229" spans="1:47" s="2" customFormat="1" ht="12">
      <c r="A229" s="20"/>
      <c r="B229" s="150"/>
      <c r="C229" s="42"/>
      <c r="D229" s="199" t="s">
        <v>169</v>
      </c>
      <c r="E229" s="42"/>
      <c r="F229" s="200" t="s">
        <v>345</v>
      </c>
      <c r="G229" s="42"/>
      <c r="H229" s="42"/>
      <c r="I229" s="201"/>
      <c r="J229" s="201"/>
      <c r="K229" s="151"/>
      <c r="L229" s="20"/>
      <c r="M229" s="21"/>
      <c r="N229" s="124"/>
      <c r="O229" s="125"/>
      <c r="P229" s="42"/>
      <c r="Q229" s="42"/>
      <c r="R229" s="42"/>
      <c r="S229" s="42"/>
      <c r="T229" s="42"/>
      <c r="U229" s="42"/>
      <c r="V229" s="42"/>
      <c r="W229" s="42"/>
      <c r="X229" s="43"/>
      <c r="Y229" s="20"/>
      <c r="Z229" s="20"/>
      <c r="AA229" s="20"/>
      <c r="AB229" s="20"/>
      <c r="AC229" s="20"/>
      <c r="AD229" s="20"/>
      <c r="AE229" s="20"/>
      <c r="AT229" s="14" t="s">
        <v>169</v>
      </c>
      <c r="AU229" s="14" t="s">
        <v>84</v>
      </c>
    </row>
    <row r="230" spans="1:65" s="2" customFormat="1" ht="24.2" customHeight="1">
      <c r="A230" s="20"/>
      <c r="B230" s="197"/>
      <c r="C230" s="126" t="s">
        <v>203</v>
      </c>
      <c r="D230" s="126" t="s">
        <v>182</v>
      </c>
      <c r="E230" s="127" t="s">
        <v>271</v>
      </c>
      <c r="F230" s="128" t="s">
        <v>348</v>
      </c>
      <c r="G230" s="129" t="s">
        <v>336</v>
      </c>
      <c r="H230" s="130">
        <v>20</v>
      </c>
      <c r="I230" s="131"/>
      <c r="J230" s="131"/>
      <c r="K230" s="203">
        <f>ROUND(P230*H230,2)</f>
        <v>0</v>
      </c>
      <c r="L230" s="181"/>
      <c r="M230" s="21"/>
      <c r="N230" s="132" t="s">
        <v>1</v>
      </c>
      <c r="O230" s="118" t="s">
        <v>37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2"/>
      <c r="T230" s="120">
        <f>S230*H230</f>
        <v>0</v>
      </c>
      <c r="U230" s="120">
        <v>0</v>
      </c>
      <c r="V230" s="120">
        <f>U230*H230</f>
        <v>0</v>
      </c>
      <c r="W230" s="120">
        <v>0</v>
      </c>
      <c r="X230" s="121">
        <f>W230*H230</f>
        <v>0</v>
      </c>
      <c r="Y230" s="20"/>
      <c r="Z230" s="20"/>
      <c r="AA230" s="20"/>
      <c r="AB230" s="20"/>
      <c r="AC230" s="20"/>
      <c r="AD230" s="20"/>
      <c r="AE230" s="20"/>
      <c r="AR230" s="122" t="s">
        <v>168</v>
      </c>
      <c r="AT230" s="122" t="s">
        <v>182</v>
      </c>
      <c r="AU230" s="122" t="s">
        <v>84</v>
      </c>
      <c r="AY230" s="14" t="s">
        <v>160</v>
      </c>
      <c r="BE230" s="123">
        <f>IF(O230="základní",K230,0)</f>
        <v>0</v>
      </c>
      <c r="BF230" s="123">
        <f>IF(O230="snížená",K230,0)</f>
        <v>0</v>
      </c>
      <c r="BG230" s="123">
        <f>IF(O230="zákl. přenesená",K230,0)</f>
        <v>0</v>
      </c>
      <c r="BH230" s="123">
        <f>IF(O230="sníž. přenesená",K230,0)</f>
        <v>0</v>
      </c>
      <c r="BI230" s="123">
        <f>IF(O230="nulová",K230,0)</f>
        <v>0</v>
      </c>
      <c r="BJ230" s="14" t="s">
        <v>82</v>
      </c>
      <c r="BK230" s="123">
        <f>ROUND(P230*H230,2)</f>
        <v>0</v>
      </c>
      <c r="BL230" s="14" t="s">
        <v>168</v>
      </c>
      <c r="BM230" s="122" t="s">
        <v>349</v>
      </c>
    </row>
    <row r="231" spans="1:47" s="2" customFormat="1" ht="19.5">
      <c r="A231" s="20"/>
      <c r="B231" s="150"/>
      <c r="C231" s="42"/>
      <c r="D231" s="199" t="s">
        <v>169</v>
      </c>
      <c r="E231" s="42"/>
      <c r="F231" s="200" t="s">
        <v>348</v>
      </c>
      <c r="G231" s="42"/>
      <c r="H231" s="42"/>
      <c r="I231" s="201"/>
      <c r="J231" s="201"/>
      <c r="K231" s="151"/>
      <c r="L231" s="20"/>
      <c r="M231" s="21"/>
      <c r="N231" s="124"/>
      <c r="O231" s="125"/>
      <c r="P231" s="42"/>
      <c r="Q231" s="42"/>
      <c r="R231" s="42"/>
      <c r="S231" s="42"/>
      <c r="T231" s="42"/>
      <c r="U231" s="42"/>
      <c r="V231" s="42"/>
      <c r="W231" s="42"/>
      <c r="X231" s="43"/>
      <c r="Y231" s="20"/>
      <c r="Z231" s="20"/>
      <c r="AA231" s="20"/>
      <c r="AB231" s="20"/>
      <c r="AC231" s="20"/>
      <c r="AD231" s="20"/>
      <c r="AE231" s="20"/>
      <c r="AT231" s="14" t="s">
        <v>169</v>
      </c>
      <c r="AU231" s="14" t="s">
        <v>84</v>
      </c>
    </row>
    <row r="232" spans="1:65" s="2" customFormat="1" ht="37.9" customHeight="1">
      <c r="A232" s="20"/>
      <c r="B232" s="197"/>
      <c r="C232" s="126" t="s">
        <v>371</v>
      </c>
      <c r="D232" s="126" t="s">
        <v>182</v>
      </c>
      <c r="E232" s="127" t="s">
        <v>351</v>
      </c>
      <c r="F232" s="128" t="s">
        <v>352</v>
      </c>
      <c r="G232" s="129" t="s">
        <v>353</v>
      </c>
      <c r="H232" s="130">
        <v>1</v>
      </c>
      <c r="I232" s="131"/>
      <c r="J232" s="131"/>
      <c r="K232" s="203">
        <f>ROUND(P232*H232,2)</f>
        <v>0</v>
      </c>
      <c r="L232" s="181"/>
      <c r="M232" s="21"/>
      <c r="N232" s="132" t="s">
        <v>1</v>
      </c>
      <c r="O232" s="118" t="s">
        <v>37</v>
      </c>
      <c r="P232" s="119">
        <f>I232+J232</f>
        <v>0</v>
      </c>
      <c r="Q232" s="119">
        <f>ROUND(I232*H232,2)</f>
        <v>0</v>
      </c>
      <c r="R232" s="119">
        <f>ROUND(J232*H232,2)</f>
        <v>0</v>
      </c>
      <c r="S232" s="42"/>
      <c r="T232" s="120">
        <f>S232*H232</f>
        <v>0</v>
      </c>
      <c r="U232" s="120">
        <v>7E-05</v>
      </c>
      <c r="V232" s="120">
        <f>U232*H232</f>
        <v>7E-05</v>
      </c>
      <c r="W232" s="120">
        <v>0</v>
      </c>
      <c r="X232" s="121">
        <f>W232*H232</f>
        <v>0</v>
      </c>
      <c r="Y232" s="20"/>
      <c r="Z232" s="20"/>
      <c r="AA232" s="20"/>
      <c r="AB232" s="20"/>
      <c r="AC232" s="20"/>
      <c r="AD232" s="20"/>
      <c r="AE232" s="20"/>
      <c r="AR232" s="122" t="s">
        <v>168</v>
      </c>
      <c r="AT232" s="122" t="s">
        <v>182</v>
      </c>
      <c r="AU232" s="122" t="s">
        <v>84</v>
      </c>
      <c r="AY232" s="14" t="s">
        <v>160</v>
      </c>
      <c r="BE232" s="123">
        <f>IF(O232="základní",K232,0)</f>
        <v>0</v>
      </c>
      <c r="BF232" s="123">
        <f>IF(O232="snížená",K232,0)</f>
        <v>0</v>
      </c>
      <c r="BG232" s="123">
        <f>IF(O232="zákl. přenesená",K232,0)</f>
        <v>0</v>
      </c>
      <c r="BH232" s="123">
        <f>IF(O232="sníž. přenesená",K232,0)</f>
        <v>0</v>
      </c>
      <c r="BI232" s="123">
        <f>IF(O232="nulová",K232,0)</f>
        <v>0</v>
      </c>
      <c r="BJ232" s="14" t="s">
        <v>82</v>
      </c>
      <c r="BK232" s="123">
        <f>ROUND(P232*H232,2)</f>
        <v>0</v>
      </c>
      <c r="BL232" s="14" t="s">
        <v>168</v>
      </c>
      <c r="BM232" s="122" t="s">
        <v>354</v>
      </c>
    </row>
    <row r="233" spans="1:47" s="2" customFormat="1" ht="19.5">
      <c r="A233" s="20"/>
      <c r="B233" s="150"/>
      <c r="C233" s="42"/>
      <c r="D233" s="199" t="s">
        <v>169</v>
      </c>
      <c r="E233" s="42"/>
      <c r="F233" s="200" t="s">
        <v>355</v>
      </c>
      <c r="G233" s="42"/>
      <c r="H233" s="42"/>
      <c r="I233" s="201"/>
      <c r="J233" s="201"/>
      <c r="K233" s="151"/>
      <c r="L233" s="20"/>
      <c r="M233" s="21"/>
      <c r="N233" s="124"/>
      <c r="O233" s="125"/>
      <c r="P233" s="42"/>
      <c r="Q233" s="42"/>
      <c r="R233" s="42"/>
      <c r="S233" s="42"/>
      <c r="T233" s="42"/>
      <c r="U233" s="42"/>
      <c r="V233" s="42"/>
      <c r="W233" s="42"/>
      <c r="X233" s="43"/>
      <c r="Y233" s="20"/>
      <c r="Z233" s="20"/>
      <c r="AA233" s="20"/>
      <c r="AB233" s="20"/>
      <c r="AC233" s="20"/>
      <c r="AD233" s="20"/>
      <c r="AE233" s="20"/>
      <c r="AT233" s="14" t="s">
        <v>169</v>
      </c>
      <c r="AU233" s="14" t="s">
        <v>84</v>
      </c>
    </row>
    <row r="234" spans="2:63" s="12" customFormat="1" ht="22.9" customHeight="1">
      <c r="B234" s="190"/>
      <c r="C234" s="103"/>
      <c r="D234" s="191" t="s">
        <v>73</v>
      </c>
      <c r="E234" s="195" t="s">
        <v>356</v>
      </c>
      <c r="F234" s="195" t="s">
        <v>357</v>
      </c>
      <c r="G234" s="103"/>
      <c r="H234" s="103"/>
      <c r="I234" s="193"/>
      <c r="J234" s="193"/>
      <c r="K234" s="196">
        <f>BK234</f>
        <v>0</v>
      </c>
      <c r="M234" s="100"/>
      <c r="N234" s="102"/>
      <c r="O234" s="103"/>
      <c r="P234" s="103"/>
      <c r="Q234" s="104">
        <f>SUM(Q235:Q240)</f>
        <v>0</v>
      </c>
      <c r="R234" s="104">
        <f>SUM(R235:R240)</f>
        <v>0</v>
      </c>
      <c r="S234" s="103"/>
      <c r="T234" s="105">
        <f>SUM(T235:T240)</f>
        <v>0</v>
      </c>
      <c r="U234" s="103"/>
      <c r="V234" s="105">
        <f>SUM(V235:V240)</f>
        <v>0</v>
      </c>
      <c r="W234" s="103"/>
      <c r="X234" s="106">
        <f>SUM(X235:X240)</f>
        <v>0</v>
      </c>
      <c r="AR234" s="101" t="s">
        <v>82</v>
      </c>
      <c r="AT234" s="107" t="s">
        <v>73</v>
      </c>
      <c r="AU234" s="107" t="s">
        <v>82</v>
      </c>
      <c r="AY234" s="101" t="s">
        <v>160</v>
      </c>
      <c r="BK234" s="108">
        <f>SUM(BK235:BK240)</f>
        <v>0</v>
      </c>
    </row>
    <row r="235" spans="1:65" s="2" customFormat="1" ht="21.75" customHeight="1">
      <c r="A235" s="20"/>
      <c r="B235" s="197"/>
      <c r="C235" s="126" t="s">
        <v>207</v>
      </c>
      <c r="D235" s="126" t="s">
        <v>182</v>
      </c>
      <c r="E235" s="127" t="s">
        <v>358</v>
      </c>
      <c r="F235" s="128" t="s">
        <v>359</v>
      </c>
      <c r="G235" s="129" t="s">
        <v>360</v>
      </c>
      <c r="H235" s="130">
        <v>1</v>
      </c>
      <c r="I235" s="131"/>
      <c r="J235" s="131"/>
      <c r="K235" s="203">
        <f>ROUND(P235*H235,2)</f>
        <v>0</v>
      </c>
      <c r="L235" s="181"/>
      <c r="M235" s="21"/>
      <c r="N235" s="132" t="s">
        <v>1</v>
      </c>
      <c r="O235" s="118" t="s">
        <v>37</v>
      </c>
      <c r="P235" s="119">
        <f>I235+J235</f>
        <v>0</v>
      </c>
      <c r="Q235" s="119">
        <f>ROUND(I235*H235,2)</f>
        <v>0</v>
      </c>
      <c r="R235" s="119">
        <f>ROUND(J235*H235,2)</f>
        <v>0</v>
      </c>
      <c r="S235" s="42"/>
      <c r="T235" s="120">
        <f>S235*H235</f>
        <v>0</v>
      </c>
      <c r="U235" s="120">
        <v>0</v>
      </c>
      <c r="V235" s="120">
        <f>U235*H235</f>
        <v>0</v>
      </c>
      <c r="W235" s="120">
        <v>0</v>
      </c>
      <c r="X235" s="121">
        <f>W235*H235</f>
        <v>0</v>
      </c>
      <c r="Y235" s="20"/>
      <c r="Z235" s="20"/>
      <c r="AA235" s="20"/>
      <c r="AB235" s="20"/>
      <c r="AC235" s="20"/>
      <c r="AD235" s="20"/>
      <c r="AE235" s="20"/>
      <c r="AR235" s="122" t="s">
        <v>168</v>
      </c>
      <c r="AT235" s="122" t="s">
        <v>182</v>
      </c>
      <c r="AU235" s="122" t="s">
        <v>84</v>
      </c>
      <c r="AY235" s="14" t="s">
        <v>160</v>
      </c>
      <c r="BE235" s="123">
        <f>IF(O235="základní",K235,0)</f>
        <v>0</v>
      </c>
      <c r="BF235" s="123">
        <f>IF(O235="snížená",K235,0)</f>
        <v>0</v>
      </c>
      <c r="BG235" s="123">
        <f>IF(O235="zákl. přenesená",K235,0)</f>
        <v>0</v>
      </c>
      <c r="BH235" s="123">
        <f>IF(O235="sníž. přenesená",K235,0)</f>
        <v>0</v>
      </c>
      <c r="BI235" s="123">
        <f>IF(O235="nulová",K235,0)</f>
        <v>0</v>
      </c>
      <c r="BJ235" s="14" t="s">
        <v>82</v>
      </c>
      <c r="BK235" s="123">
        <f>ROUND(P235*H235,2)</f>
        <v>0</v>
      </c>
      <c r="BL235" s="14" t="s">
        <v>168</v>
      </c>
      <c r="BM235" s="122" t="s">
        <v>361</v>
      </c>
    </row>
    <row r="236" spans="1:47" s="2" customFormat="1" ht="12">
      <c r="A236" s="20"/>
      <c r="B236" s="150"/>
      <c r="C236" s="42"/>
      <c r="D236" s="199" t="s">
        <v>169</v>
      </c>
      <c r="E236" s="42"/>
      <c r="F236" s="200" t="s">
        <v>359</v>
      </c>
      <c r="G236" s="42"/>
      <c r="H236" s="42"/>
      <c r="I236" s="201"/>
      <c r="J236" s="201"/>
      <c r="K236" s="151"/>
      <c r="L236" s="20"/>
      <c r="M236" s="21"/>
      <c r="N236" s="124"/>
      <c r="O236" s="125"/>
      <c r="P236" s="42"/>
      <c r="Q236" s="42"/>
      <c r="R236" s="42"/>
      <c r="S236" s="42"/>
      <c r="T236" s="42"/>
      <c r="U236" s="42"/>
      <c r="V236" s="42"/>
      <c r="W236" s="42"/>
      <c r="X236" s="43"/>
      <c r="Y236" s="20"/>
      <c r="Z236" s="20"/>
      <c r="AA236" s="20"/>
      <c r="AB236" s="20"/>
      <c r="AC236" s="20"/>
      <c r="AD236" s="20"/>
      <c r="AE236" s="20"/>
      <c r="AT236" s="14" t="s">
        <v>169</v>
      </c>
      <c r="AU236" s="14" t="s">
        <v>84</v>
      </c>
    </row>
    <row r="237" spans="1:65" s="2" customFormat="1" ht="24.2" customHeight="1">
      <c r="A237" s="20"/>
      <c r="B237" s="197"/>
      <c r="C237" s="126" t="s">
        <v>381</v>
      </c>
      <c r="D237" s="126" t="s">
        <v>182</v>
      </c>
      <c r="E237" s="127" t="s">
        <v>363</v>
      </c>
      <c r="F237" s="128" t="s">
        <v>364</v>
      </c>
      <c r="G237" s="129" t="s">
        <v>360</v>
      </c>
      <c r="H237" s="130">
        <v>1</v>
      </c>
      <c r="I237" s="131"/>
      <c r="J237" s="131"/>
      <c r="K237" s="203">
        <f>ROUND(P237*H237,2)</f>
        <v>0</v>
      </c>
      <c r="L237" s="181"/>
      <c r="M237" s="21"/>
      <c r="N237" s="132" t="s">
        <v>1</v>
      </c>
      <c r="O237" s="118" t="s">
        <v>37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2"/>
      <c r="T237" s="120">
        <f>S237*H237</f>
        <v>0</v>
      </c>
      <c r="U237" s="120">
        <v>0</v>
      </c>
      <c r="V237" s="120">
        <f>U237*H237</f>
        <v>0</v>
      </c>
      <c r="W237" s="120">
        <v>0</v>
      </c>
      <c r="X237" s="121">
        <f>W237*H237</f>
        <v>0</v>
      </c>
      <c r="Y237" s="20"/>
      <c r="Z237" s="20"/>
      <c r="AA237" s="20"/>
      <c r="AB237" s="20"/>
      <c r="AC237" s="20"/>
      <c r="AD237" s="20"/>
      <c r="AE237" s="20"/>
      <c r="AR237" s="122" t="s">
        <v>168</v>
      </c>
      <c r="AT237" s="122" t="s">
        <v>182</v>
      </c>
      <c r="AU237" s="122" t="s">
        <v>84</v>
      </c>
      <c r="AY237" s="14" t="s">
        <v>160</v>
      </c>
      <c r="BE237" s="123">
        <f>IF(O237="základní",K237,0)</f>
        <v>0</v>
      </c>
      <c r="BF237" s="123">
        <f>IF(O237="snížená",K237,0)</f>
        <v>0</v>
      </c>
      <c r="BG237" s="123">
        <f>IF(O237="zákl. přenesená",K237,0)</f>
        <v>0</v>
      </c>
      <c r="BH237" s="123">
        <f>IF(O237="sníž. přenesená",K237,0)</f>
        <v>0</v>
      </c>
      <c r="BI237" s="123">
        <f>IF(O237="nulová",K237,0)</f>
        <v>0</v>
      </c>
      <c r="BJ237" s="14" t="s">
        <v>82</v>
      </c>
      <c r="BK237" s="123">
        <f>ROUND(P237*H237,2)</f>
        <v>0</v>
      </c>
      <c r="BL237" s="14" t="s">
        <v>168</v>
      </c>
      <c r="BM237" s="122" t="s">
        <v>365</v>
      </c>
    </row>
    <row r="238" spans="1:47" s="2" customFormat="1" ht="12">
      <c r="A238" s="20"/>
      <c r="B238" s="150"/>
      <c r="C238" s="42"/>
      <c r="D238" s="199" t="s">
        <v>169</v>
      </c>
      <c r="E238" s="42"/>
      <c r="F238" s="200" t="s">
        <v>364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169</v>
      </c>
      <c r="AU238" s="14" t="s">
        <v>84</v>
      </c>
    </row>
    <row r="239" spans="1:65" s="2" customFormat="1" ht="33" customHeight="1">
      <c r="A239" s="20"/>
      <c r="B239" s="197"/>
      <c r="C239" s="126" t="s">
        <v>211</v>
      </c>
      <c r="D239" s="126" t="s">
        <v>182</v>
      </c>
      <c r="E239" s="127" t="s">
        <v>366</v>
      </c>
      <c r="F239" s="128" t="s">
        <v>367</v>
      </c>
      <c r="G239" s="129" t="s">
        <v>360</v>
      </c>
      <c r="H239" s="130">
        <v>1</v>
      </c>
      <c r="I239" s="131"/>
      <c r="J239" s="131"/>
      <c r="K239" s="203">
        <f>ROUND(P239*H239,2)</f>
        <v>0</v>
      </c>
      <c r="L239" s="181"/>
      <c r="M239" s="21"/>
      <c r="N239" s="132" t="s">
        <v>1</v>
      </c>
      <c r="O239" s="118" t="s">
        <v>37</v>
      </c>
      <c r="P239" s="119">
        <f>I239+J239</f>
        <v>0</v>
      </c>
      <c r="Q239" s="119">
        <f>ROUND(I239*H239,2)</f>
        <v>0</v>
      </c>
      <c r="R239" s="119">
        <f>ROUND(J239*H239,2)</f>
        <v>0</v>
      </c>
      <c r="S239" s="42"/>
      <c r="T239" s="120">
        <f>S239*H239</f>
        <v>0</v>
      </c>
      <c r="U239" s="120">
        <v>0</v>
      </c>
      <c r="V239" s="120">
        <f>U239*H239</f>
        <v>0</v>
      </c>
      <c r="W239" s="120">
        <v>0</v>
      </c>
      <c r="X239" s="121">
        <f>W239*H239</f>
        <v>0</v>
      </c>
      <c r="Y239" s="20"/>
      <c r="Z239" s="20"/>
      <c r="AA239" s="20"/>
      <c r="AB239" s="20"/>
      <c r="AC239" s="20"/>
      <c r="AD239" s="20"/>
      <c r="AE239" s="20"/>
      <c r="AR239" s="122" t="s">
        <v>168</v>
      </c>
      <c r="AT239" s="122" t="s">
        <v>182</v>
      </c>
      <c r="AU239" s="122" t="s">
        <v>84</v>
      </c>
      <c r="AY239" s="14" t="s">
        <v>160</v>
      </c>
      <c r="BE239" s="123">
        <f>IF(O239="základní",K239,0)</f>
        <v>0</v>
      </c>
      <c r="BF239" s="123">
        <f>IF(O239="snížená",K239,0)</f>
        <v>0</v>
      </c>
      <c r="BG239" s="123">
        <f>IF(O239="zákl. přenesená",K239,0)</f>
        <v>0</v>
      </c>
      <c r="BH239" s="123">
        <f>IF(O239="sníž. přenesená",K239,0)</f>
        <v>0</v>
      </c>
      <c r="BI239" s="123">
        <f>IF(O239="nulová",K239,0)</f>
        <v>0</v>
      </c>
      <c r="BJ239" s="14" t="s">
        <v>82</v>
      </c>
      <c r="BK239" s="123">
        <f>ROUND(P239*H239,2)</f>
        <v>0</v>
      </c>
      <c r="BL239" s="14" t="s">
        <v>168</v>
      </c>
      <c r="BM239" s="122" t="s">
        <v>368</v>
      </c>
    </row>
    <row r="240" spans="1:47" s="2" customFormat="1" ht="19.5">
      <c r="A240" s="20"/>
      <c r="B240" s="150"/>
      <c r="C240" s="42"/>
      <c r="D240" s="199" t="s">
        <v>169</v>
      </c>
      <c r="E240" s="42"/>
      <c r="F240" s="200" t="s">
        <v>367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169</v>
      </c>
      <c r="AU240" s="14" t="s">
        <v>84</v>
      </c>
    </row>
    <row r="241" spans="2:63" s="12" customFormat="1" ht="25.9" customHeight="1">
      <c r="B241" s="190"/>
      <c r="C241" s="103"/>
      <c r="D241" s="191" t="s">
        <v>73</v>
      </c>
      <c r="E241" s="192" t="s">
        <v>369</v>
      </c>
      <c r="F241" s="192" t="s">
        <v>370</v>
      </c>
      <c r="G241" s="103"/>
      <c r="H241" s="103"/>
      <c r="I241" s="193"/>
      <c r="J241" s="193"/>
      <c r="K241" s="194">
        <f>BK241</f>
        <v>0</v>
      </c>
      <c r="M241" s="100"/>
      <c r="N241" s="102"/>
      <c r="O241" s="103"/>
      <c r="P241" s="103"/>
      <c r="Q241" s="104">
        <f>SUM(Q242:Q266)</f>
        <v>0</v>
      </c>
      <c r="R241" s="104">
        <f>SUM(R242:R266)</f>
        <v>0</v>
      </c>
      <c r="S241" s="103"/>
      <c r="T241" s="105">
        <f>SUM(T242:T266)</f>
        <v>0</v>
      </c>
      <c r="U241" s="103"/>
      <c r="V241" s="105">
        <f>SUM(V242:V266)</f>
        <v>0</v>
      </c>
      <c r="W241" s="103"/>
      <c r="X241" s="106">
        <f>SUM(X242:X266)</f>
        <v>0</v>
      </c>
      <c r="AR241" s="101" t="s">
        <v>186</v>
      </c>
      <c r="AT241" s="107" t="s">
        <v>73</v>
      </c>
      <c r="AU241" s="107" t="s">
        <v>74</v>
      </c>
      <c r="AY241" s="101" t="s">
        <v>160</v>
      </c>
      <c r="BK241" s="108">
        <f>SUM(BK242:BK266)</f>
        <v>0</v>
      </c>
    </row>
    <row r="242" spans="1:65" s="2" customFormat="1" ht="16.5" customHeight="1">
      <c r="A242" s="20"/>
      <c r="B242" s="197"/>
      <c r="C242" s="126" t="s">
        <v>389</v>
      </c>
      <c r="D242" s="126" t="s">
        <v>182</v>
      </c>
      <c r="E242" s="127" t="s">
        <v>372</v>
      </c>
      <c r="F242" s="128" t="s">
        <v>373</v>
      </c>
      <c r="G242" s="129" t="s">
        <v>166</v>
      </c>
      <c r="H242" s="130">
        <v>1</v>
      </c>
      <c r="I242" s="131"/>
      <c r="J242" s="131"/>
      <c r="K242" s="203">
        <f>ROUND(P242*H242,2)</f>
        <v>0</v>
      </c>
      <c r="L242" s="181"/>
      <c r="M242" s="21"/>
      <c r="N242" s="132" t="s">
        <v>1</v>
      </c>
      <c r="O242" s="118" t="s">
        <v>37</v>
      </c>
      <c r="P242" s="119">
        <f>I242+J242</f>
        <v>0</v>
      </c>
      <c r="Q242" s="119">
        <f>ROUND(I242*H242,2)</f>
        <v>0</v>
      </c>
      <c r="R242" s="119">
        <f>ROUND(J242*H242,2)</f>
        <v>0</v>
      </c>
      <c r="S242" s="42"/>
      <c r="T242" s="120">
        <f>S242*H242</f>
        <v>0</v>
      </c>
      <c r="U242" s="120">
        <v>0</v>
      </c>
      <c r="V242" s="120">
        <f>U242*H242</f>
        <v>0</v>
      </c>
      <c r="W242" s="120">
        <v>0</v>
      </c>
      <c r="X242" s="121">
        <f>W242*H242</f>
        <v>0</v>
      </c>
      <c r="Y242" s="20"/>
      <c r="Z242" s="20"/>
      <c r="AA242" s="20"/>
      <c r="AB242" s="20"/>
      <c r="AC242" s="20"/>
      <c r="AD242" s="20"/>
      <c r="AE242" s="20"/>
      <c r="AR242" s="122" t="s">
        <v>374</v>
      </c>
      <c r="AT242" s="122" t="s">
        <v>182</v>
      </c>
      <c r="AU242" s="122" t="s">
        <v>82</v>
      </c>
      <c r="AY242" s="14" t="s">
        <v>160</v>
      </c>
      <c r="BE242" s="123">
        <f>IF(O242="základní",K242,0)</f>
        <v>0</v>
      </c>
      <c r="BF242" s="123">
        <f>IF(O242="snížená",K242,0)</f>
        <v>0</v>
      </c>
      <c r="BG242" s="123">
        <f>IF(O242="zákl. přenesená",K242,0)</f>
        <v>0</v>
      </c>
      <c r="BH242" s="123">
        <f>IF(O242="sníž. přenesená",K242,0)</f>
        <v>0</v>
      </c>
      <c r="BI242" s="123">
        <f>IF(O242="nulová",K242,0)</f>
        <v>0</v>
      </c>
      <c r="BJ242" s="14" t="s">
        <v>82</v>
      </c>
      <c r="BK242" s="123">
        <f>ROUND(P242*H242,2)</f>
        <v>0</v>
      </c>
      <c r="BL242" s="14" t="s">
        <v>374</v>
      </c>
      <c r="BM242" s="122" t="s">
        <v>375</v>
      </c>
    </row>
    <row r="243" spans="1:47" s="2" customFormat="1" ht="12">
      <c r="A243" s="20"/>
      <c r="B243" s="150"/>
      <c r="C243" s="42"/>
      <c r="D243" s="199" t="s">
        <v>169</v>
      </c>
      <c r="E243" s="42"/>
      <c r="F243" s="200" t="s">
        <v>373</v>
      </c>
      <c r="G243" s="42"/>
      <c r="H243" s="42"/>
      <c r="I243" s="201"/>
      <c r="J243" s="201"/>
      <c r="K243" s="151"/>
      <c r="L243" s="20"/>
      <c r="M243" s="21"/>
      <c r="N243" s="124"/>
      <c r="O243" s="125"/>
      <c r="P243" s="42"/>
      <c r="Q243" s="42"/>
      <c r="R243" s="42"/>
      <c r="S243" s="42"/>
      <c r="T243" s="42"/>
      <c r="U243" s="42"/>
      <c r="V243" s="42"/>
      <c r="W243" s="42"/>
      <c r="X243" s="43"/>
      <c r="Y243" s="20"/>
      <c r="Z243" s="20"/>
      <c r="AA243" s="20"/>
      <c r="AB243" s="20"/>
      <c r="AC243" s="20"/>
      <c r="AD243" s="20"/>
      <c r="AE243" s="20"/>
      <c r="AT243" s="14" t="s">
        <v>169</v>
      </c>
      <c r="AU243" s="14" t="s">
        <v>82</v>
      </c>
    </row>
    <row r="244" spans="1:65" s="2" customFormat="1" ht="16.5" customHeight="1">
      <c r="A244" s="20"/>
      <c r="B244" s="197"/>
      <c r="C244" s="126" t="s">
        <v>215</v>
      </c>
      <c r="D244" s="126" t="s">
        <v>182</v>
      </c>
      <c r="E244" s="127" t="s">
        <v>376</v>
      </c>
      <c r="F244" s="128" t="s">
        <v>377</v>
      </c>
      <c r="G244" s="129" t="s">
        <v>286</v>
      </c>
      <c r="H244" s="130">
        <v>1</v>
      </c>
      <c r="I244" s="131"/>
      <c r="J244" s="131"/>
      <c r="K244" s="203">
        <f>ROUND(P244*H244,2)</f>
        <v>0</v>
      </c>
      <c r="L244" s="181"/>
      <c r="M244" s="21"/>
      <c r="N244" s="132" t="s">
        <v>1</v>
      </c>
      <c r="O244" s="118" t="s">
        <v>37</v>
      </c>
      <c r="P244" s="119">
        <f>I244+J244</f>
        <v>0</v>
      </c>
      <c r="Q244" s="119">
        <f>ROUND(I244*H244,2)</f>
        <v>0</v>
      </c>
      <c r="R244" s="119">
        <f>ROUND(J244*H244,2)</f>
        <v>0</v>
      </c>
      <c r="S244" s="42"/>
      <c r="T244" s="120">
        <f>S244*H244</f>
        <v>0</v>
      </c>
      <c r="U244" s="120">
        <v>0</v>
      </c>
      <c r="V244" s="120">
        <f>U244*H244</f>
        <v>0</v>
      </c>
      <c r="W244" s="120">
        <v>0</v>
      </c>
      <c r="X244" s="121">
        <f>W244*H244</f>
        <v>0</v>
      </c>
      <c r="Y244" s="20"/>
      <c r="Z244" s="20"/>
      <c r="AA244" s="20"/>
      <c r="AB244" s="20"/>
      <c r="AC244" s="20"/>
      <c r="AD244" s="20"/>
      <c r="AE244" s="20"/>
      <c r="AR244" s="122" t="s">
        <v>168</v>
      </c>
      <c r="AT244" s="122" t="s">
        <v>182</v>
      </c>
      <c r="AU244" s="122" t="s">
        <v>82</v>
      </c>
      <c r="AY244" s="14" t="s">
        <v>160</v>
      </c>
      <c r="BE244" s="123">
        <f>IF(O244="základní",K244,0)</f>
        <v>0</v>
      </c>
      <c r="BF244" s="123">
        <f>IF(O244="snížená",K244,0)</f>
        <v>0</v>
      </c>
      <c r="BG244" s="123">
        <f>IF(O244="zákl. přenesená",K244,0)</f>
        <v>0</v>
      </c>
      <c r="BH244" s="123">
        <f>IF(O244="sníž. přenesená",K244,0)</f>
        <v>0</v>
      </c>
      <c r="BI244" s="123">
        <f>IF(O244="nulová",K244,0)</f>
        <v>0</v>
      </c>
      <c r="BJ244" s="14" t="s">
        <v>82</v>
      </c>
      <c r="BK244" s="123">
        <f>ROUND(P244*H244,2)</f>
        <v>0</v>
      </c>
      <c r="BL244" s="14" t="s">
        <v>168</v>
      </c>
      <c r="BM244" s="122" t="s">
        <v>434</v>
      </c>
    </row>
    <row r="245" spans="1:47" s="2" customFormat="1" ht="12">
      <c r="A245" s="20"/>
      <c r="B245" s="150"/>
      <c r="C245" s="42"/>
      <c r="D245" s="199" t="s">
        <v>169</v>
      </c>
      <c r="E245" s="42"/>
      <c r="F245" s="200" t="s">
        <v>379</v>
      </c>
      <c r="G245" s="42"/>
      <c r="H245" s="42"/>
      <c r="I245" s="201"/>
      <c r="J245" s="201"/>
      <c r="K245" s="151"/>
      <c r="L245" s="20"/>
      <c r="M245" s="21"/>
      <c r="N245" s="124"/>
      <c r="O245" s="125"/>
      <c r="P245" s="42"/>
      <c r="Q245" s="42"/>
      <c r="R245" s="42"/>
      <c r="S245" s="42"/>
      <c r="T245" s="42"/>
      <c r="U245" s="42"/>
      <c r="V245" s="42"/>
      <c r="W245" s="42"/>
      <c r="X245" s="43"/>
      <c r="Y245" s="20"/>
      <c r="Z245" s="20"/>
      <c r="AA245" s="20"/>
      <c r="AB245" s="20"/>
      <c r="AC245" s="20"/>
      <c r="AD245" s="20"/>
      <c r="AE245" s="20"/>
      <c r="AT245" s="14" t="s">
        <v>169</v>
      </c>
      <c r="AU245" s="14" t="s">
        <v>82</v>
      </c>
    </row>
    <row r="246" spans="1:47" s="2" customFormat="1" ht="58.5">
      <c r="A246" s="20"/>
      <c r="B246" s="150"/>
      <c r="C246" s="42"/>
      <c r="D246" s="199" t="s">
        <v>171</v>
      </c>
      <c r="E246" s="42"/>
      <c r="F246" s="202" t="s">
        <v>380</v>
      </c>
      <c r="G246" s="42"/>
      <c r="H246" s="42"/>
      <c r="I246" s="201"/>
      <c r="J246" s="201"/>
      <c r="K246" s="151"/>
      <c r="L246" s="20"/>
      <c r="M246" s="21"/>
      <c r="N246" s="124"/>
      <c r="O246" s="125"/>
      <c r="P246" s="42"/>
      <c r="Q246" s="42"/>
      <c r="R246" s="42"/>
      <c r="S246" s="42"/>
      <c r="T246" s="42"/>
      <c r="U246" s="42"/>
      <c r="V246" s="42"/>
      <c r="W246" s="42"/>
      <c r="X246" s="43"/>
      <c r="Y246" s="20"/>
      <c r="Z246" s="20"/>
      <c r="AA246" s="20"/>
      <c r="AB246" s="20"/>
      <c r="AC246" s="20"/>
      <c r="AD246" s="20"/>
      <c r="AE246" s="20"/>
      <c r="AT246" s="14" t="s">
        <v>171</v>
      </c>
      <c r="AU246" s="14" t="s">
        <v>82</v>
      </c>
    </row>
    <row r="247" spans="1:65" s="2" customFormat="1" ht="16.5" customHeight="1">
      <c r="A247" s="20"/>
      <c r="B247" s="197"/>
      <c r="C247" s="126" t="s">
        <v>396</v>
      </c>
      <c r="D247" s="126" t="s">
        <v>182</v>
      </c>
      <c r="E247" s="127" t="s">
        <v>382</v>
      </c>
      <c r="F247" s="128" t="s">
        <v>383</v>
      </c>
      <c r="G247" s="129" t="s">
        <v>166</v>
      </c>
      <c r="H247" s="130">
        <v>1</v>
      </c>
      <c r="I247" s="131"/>
      <c r="J247" s="131"/>
      <c r="K247" s="203">
        <f>ROUND(P247*H247,2)</f>
        <v>0</v>
      </c>
      <c r="L247" s="181"/>
      <c r="M247" s="21"/>
      <c r="N247" s="132" t="s">
        <v>1</v>
      </c>
      <c r="O247" s="118" t="s">
        <v>37</v>
      </c>
      <c r="P247" s="119">
        <f>I247+J247</f>
        <v>0</v>
      </c>
      <c r="Q247" s="119">
        <f>ROUND(I247*H247,2)</f>
        <v>0</v>
      </c>
      <c r="R247" s="119">
        <f>ROUND(J247*H247,2)</f>
        <v>0</v>
      </c>
      <c r="S247" s="42"/>
      <c r="T247" s="120">
        <f>S247*H247</f>
        <v>0</v>
      </c>
      <c r="U247" s="120">
        <v>0</v>
      </c>
      <c r="V247" s="120">
        <f>U247*H247</f>
        <v>0</v>
      </c>
      <c r="W247" s="120">
        <v>0</v>
      </c>
      <c r="X247" s="121">
        <f>W247*H247</f>
        <v>0</v>
      </c>
      <c r="Y247" s="20"/>
      <c r="Z247" s="20"/>
      <c r="AA247" s="20"/>
      <c r="AB247" s="20"/>
      <c r="AC247" s="20"/>
      <c r="AD247" s="20"/>
      <c r="AE247" s="20"/>
      <c r="AR247" s="122" t="s">
        <v>374</v>
      </c>
      <c r="AT247" s="122" t="s">
        <v>182</v>
      </c>
      <c r="AU247" s="122" t="s">
        <v>82</v>
      </c>
      <c r="AY247" s="14" t="s">
        <v>160</v>
      </c>
      <c r="BE247" s="123">
        <f>IF(O247="základní",K247,0)</f>
        <v>0</v>
      </c>
      <c r="BF247" s="123">
        <f>IF(O247="snížená",K247,0)</f>
        <v>0</v>
      </c>
      <c r="BG247" s="123">
        <f>IF(O247="zákl. přenesená",K247,0)</f>
        <v>0</v>
      </c>
      <c r="BH247" s="123">
        <f>IF(O247="sníž. přenesená",K247,0)</f>
        <v>0</v>
      </c>
      <c r="BI247" s="123">
        <f>IF(O247="nulová",K247,0)</f>
        <v>0</v>
      </c>
      <c r="BJ247" s="14" t="s">
        <v>82</v>
      </c>
      <c r="BK247" s="123">
        <f>ROUND(P247*H247,2)</f>
        <v>0</v>
      </c>
      <c r="BL247" s="14" t="s">
        <v>374</v>
      </c>
      <c r="BM247" s="122" t="s">
        <v>384</v>
      </c>
    </row>
    <row r="248" spans="1:47" s="2" customFormat="1" ht="12">
      <c r="A248" s="20"/>
      <c r="B248" s="150"/>
      <c r="C248" s="42"/>
      <c r="D248" s="199" t="s">
        <v>169</v>
      </c>
      <c r="E248" s="42"/>
      <c r="F248" s="200" t="s">
        <v>383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169</v>
      </c>
      <c r="AU248" s="14" t="s">
        <v>82</v>
      </c>
    </row>
    <row r="249" spans="1:65" s="2" customFormat="1" ht="16.5" customHeight="1">
      <c r="A249" s="20"/>
      <c r="B249" s="197"/>
      <c r="C249" s="126" t="s">
        <v>219</v>
      </c>
      <c r="D249" s="126" t="s">
        <v>182</v>
      </c>
      <c r="E249" s="127" t="s">
        <v>385</v>
      </c>
      <c r="F249" s="128" t="s">
        <v>386</v>
      </c>
      <c r="G249" s="129" t="s">
        <v>166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374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374</v>
      </c>
      <c r="BM249" s="122" t="s">
        <v>387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388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65" s="2" customFormat="1" ht="16.5" customHeight="1">
      <c r="A251" s="20"/>
      <c r="B251" s="197"/>
      <c r="C251" s="126" t="s">
        <v>405</v>
      </c>
      <c r="D251" s="126" t="s">
        <v>182</v>
      </c>
      <c r="E251" s="127" t="s">
        <v>390</v>
      </c>
      <c r="F251" s="128" t="s">
        <v>391</v>
      </c>
      <c r="G251" s="129" t="s">
        <v>297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392</v>
      </c>
    </row>
    <row r="252" spans="1:47" s="2" customFormat="1" ht="12">
      <c r="A252" s="20"/>
      <c r="B252" s="150"/>
      <c r="C252" s="42"/>
      <c r="D252" s="199" t="s">
        <v>169</v>
      </c>
      <c r="E252" s="42"/>
      <c r="F252" s="200" t="s">
        <v>391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65" s="2" customFormat="1" ht="16.5" customHeight="1">
      <c r="A253" s="20"/>
      <c r="B253" s="197"/>
      <c r="C253" s="126" t="s">
        <v>410</v>
      </c>
      <c r="D253" s="126" t="s">
        <v>182</v>
      </c>
      <c r="E253" s="127" t="s">
        <v>393</v>
      </c>
      <c r="F253" s="128" t="s">
        <v>1</v>
      </c>
      <c r="G253" s="129" t="s">
        <v>166</v>
      </c>
      <c r="H253" s="130">
        <v>1</v>
      </c>
      <c r="I253" s="131"/>
      <c r="J253" s="131"/>
      <c r="K253" s="203">
        <f>ROUND(P253*H253,2)</f>
        <v>0</v>
      </c>
      <c r="L253" s="181"/>
      <c r="M253" s="21"/>
      <c r="N253" s="132" t="s">
        <v>1</v>
      </c>
      <c r="O253" s="118" t="s">
        <v>37</v>
      </c>
      <c r="P253" s="119">
        <f>I253+J253</f>
        <v>0</v>
      </c>
      <c r="Q253" s="119">
        <f>ROUND(I253*H253,2)</f>
        <v>0</v>
      </c>
      <c r="R253" s="119">
        <f>ROUND(J253*H253,2)</f>
        <v>0</v>
      </c>
      <c r="S253" s="42"/>
      <c r="T253" s="120">
        <f>S253*H253</f>
        <v>0</v>
      </c>
      <c r="U253" s="120">
        <v>0</v>
      </c>
      <c r="V253" s="120">
        <f>U253*H253</f>
        <v>0</v>
      </c>
      <c r="W253" s="120">
        <v>0</v>
      </c>
      <c r="X253" s="121">
        <f>W253*H253</f>
        <v>0</v>
      </c>
      <c r="Y253" s="20"/>
      <c r="Z253" s="20"/>
      <c r="AA253" s="20"/>
      <c r="AB253" s="20"/>
      <c r="AC253" s="20"/>
      <c r="AD253" s="20"/>
      <c r="AE253" s="20"/>
      <c r="AR253" s="122" t="s">
        <v>374</v>
      </c>
      <c r="AT253" s="122" t="s">
        <v>182</v>
      </c>
      <c r="AU253" s="122" t="s">
        <v>82</v>
      </c>
      <c r="AY253" s="14" t="s">
        <v>160</v>
      </c>
      <c r="BE253" s="123">
        <f>IF(O253="základní",K253,0)</f>
        <v>0</v>
      </c>
      <c r="BF253" s="123">
        <f>IF(O253="snížená",K253,0)</f>
        <v>0</v>
      </c>
      <c r="BG253" s="123">
        <f>IF(O253="zákl. přenesená",K253,0)</f>
        <v>0</v>
      </c>
      <c r="BH253" s="123">
        <f>IF(O253="sníž. přenesená",K253,0)</f>
        <v>0</v>
      </c>
      <c r="BI253" s="123">
        <f>IF(O253="nulová",K253,0)</f>
        <v>0</v>
      </c>
      <c r="BJ253" s="14" t="s">
        <v>82</v>
      </c>
      <c r="BK253" s="123">
        <f>ROUND(P253*H253,2)</f>
        <v>0</v>
      </c>
      <c r="BL253" s="14" t="s">
        <v>374</v>
      </c>
      <c r="BM253" s="122" t="s">
        <v>394</v>
      </c>
    </row>
    <row r="254" spans="1:47" s="2" customFormat="1" ht="19.5">
      <c r="A254" s="20"/>
      <c r="B254" s="150"/>
      <c r="C254" s="42"/>
      <c r="D254" s="199" t="s">
        <v>169</v>
      </c>
      <c r="E254" s="42"/>
      <c r="F254" s="200" t="s">
        <v>395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169</v>
      </c>
      <c r="AU254" s="14" t="s">
        <v>82</v>
      </c>
    </row>
    <row r="255" spans="1:65" s="2" customFormat="1" ht="16.5" customHeight="1">
      <c r="A255" s="20"/>
      <c r="B255" s="197"/>
      <c r="C255" s="126" t="s">
        <v>414</v>
      </c>
      <c r="D255" s="126" t="s">
        <v>182</v>
      </c>
      <c r="E255" s="127" t="s">
        <v>397</v>
      </c>
      <c r="F255" s="128" t="s">
        <v>398</v>
      </c>
      <c r="G255" s="129" t="s">
        <v>166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168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168</v>
      </c>
      <c r="BM255" s="122" t="s">
        <v>399</v>
      </c>
    </row>
    <row r="256" spans="1:47" s="2" customFormat="1" ht="12">
      <c r="A256" s="20"/>
      <c r="B256" s="150"/>
      <c r="C256" s="42"/>
      <c r="D256" s="199" t="s">
        <v>169</v>
      </c>
      <c r="E256" s="42"/>
      <c r="F256" s="200" t="s">
        <v>398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65" s="2" customFormat="1" ht="16.5" customHeight="1">
      <c r="A257" s="20"/>
      <c r="B257" s="197"/>
      <c r="C257" s="126" t="s">
        <v>223</v>
      </c>
      <c r="D257" s="126" t="s">
        <v>182</v>
      </c>
      <c r="E257" s="127" t="s">
        <v>400</v>
      </c>
      <c r="F257" s="128" t="s">
        <v>401</v>
      </c>
      <c r="G257" s="129" t="s">
        <v>286</v>
      </c>
      <c r="H257" s="130">
        <v>1</v>
      </c>
      <c r="I257" s="131"/>
      <c r="J257" s="131"/>
      <c r="K257" s="203">
        <f>ROUND(P257*H257,2)</f>
        <v>0</v>
      </c>
      <c r="L257" s="181"/>
      <c r="M257" s="21"/>
      <c r="N257" s="132" t="s">
        <v>1</v>
      </c>
      <c r="O257" s="118" t="s">
        <v>37</v>
      </c>
      <c r="P257" s="119">
        <f>I257+J257</f>
        <v>0</v>
      </c>
      <c r="Q257" s="119">
        <f>ROUND(I257*H257,2)</f>
        <v>0</v>
      </c>
      <c r="R257" s="119">
        <f>ROUND(J257*H257,2)</f>
        <v>0</v>
      </c>
      <c r="S257" s="42"/>
      <c r="T257" s="120">
        <f>S257*H257</f>
        <v>0</v>
      </c>
      <c r="U257" s="120">
        <v>0</v>
      </c>
      <c r="V257" s="120">
        <f>U257*H257</f>
        <v>0</v>
      </c>
      <c r="W257" s="120">
        <v>0</v>
      </c>
      <c r="X257" s="121">
        <f>W257*H257</f>
        <v>0</v>
      </c>
      <c r="Y257" s="20"/>
      <c r="Z257" s="20"/>
      <c r="AA257" s="20"/>
      <c r="AB257" s="20"/>
      <c r="AC257" s="20"/>
      <c r="AD257" s="20"/>
      <c r="AE257" s="20"/>
      <c r="AR257" s="122" t="s">
        <v>374</v>
      </c>
      <c r="AT257" s="122" t="s">
        <v>182</v>
      </c>
      <c r="AU257" s="122" t="s">
        <v>82</v>
      </c>
      <c r="AY257" s="14" t="s">
        <v>160</v>
      </c>
      <c r="BE257" s="123">
        <f>IF(O257="základní",K257,0)</f>
        <v>0</v>
      </c>
      <c r="BF257" s="123">
        <f>IF(O257="snížená",K257,0)</f>
        <v>0</v>
      </c>
      <c r="BG257" s="123">
        <f>IF(O257="zákl. přenesená",K257,0)</f>
        <v>0</v>
      </c>
      <c r="BH257" s="123">
        <f>IF(O257="sníž. přenesená",K257,0)</f>
        <v>0</v>
      </c>
      <c r="BI257" s="123">
        <f>IF(O257="nulová",K257,0)</f>
        <v>0</v>
      </c>
      <c r="BJ257" s="14" t="s">
        <v>82</v>
      </c>
      <c r="BK257" s="123">
        <f>ROUND(P257*H257,2)</f>
        <v>0</v>
      </c>
      <c r="BL257" s="14" t="s">
        <v>374</v>
      </c>
      <c r="BM257" s="122" t="s">
        <v>435</v>
      </c>
    </row>
    <row r="258" spans="1:47" s="2" customFormat="1" ht="12">
      <c r="A258" s="20"/>
      <c r="B258" s="150"/>
      <c r="C258" s="42"/>
      <c r="D258" s="199" t="s">
        <v>169</v>
      </c>
      <c r="E258" s="42"/>
      <c r="F258" s="200" t="s">
        <v>403</v>
      </c>
      <c r="G258" s="42"/>
      <c r="H258" s="42"/>
      <c r="I258" s="201"/>
      <c r="J258" s="201"/>
      <c r="K258" s="151"/>
      <c r="L258" s="20"/>
      <c r="M258" s="21"/>
      <c r="N258" s="124"/>
      <c r="O258" s="125"/>
      <c r="P258" s="42"/>
      <c r="Q258" s="42"/>
      <c r="R258" s="42"/>
      <c r="S258" s="42"/>
      <c r="T258" s="42"/>
      <c r="U258" s="42"/>
      <c r="V258" s="42"/>
      <c r="W258" s="42"/>
      <c r="X258" s="43"/>
      <c r="Y258" s="20"/>
      <c r="Z258" s="20"/>
      <c r="AA258" s="20"/>
      <c r="AB258" s="20"/>
      <c r="AC258" s="20"/>
      <c r="AD258" s="20"/>
      <c r="AE258" s="20"/>
      <c r="AT258" s="14" t="s">
        <v>169</v>
      </c>
      <c r="AU258" s="14" t="s">
        <v>82</v>
      </c>
    </row>
    <row r="259" spans="1:47" s="2" customFormat="1" ht="58.5">
      <c r="A259" s="20"/>
      <c r="B259" s="150"/>
      <c r="C259" s="42"/>
      <c r="D259" s="199" t="s">
        <v>171</v>
      </c>
      <c r="E259" s="42"/>
      <c r="F259" s="202" t="s">
        <v>404</v>
      </c>
      <c r="G259" s="42"/>
      <c r="H259" s="42"/>
      <c r="I259" s="201"/>
      <c r="J259" s="201"/>
      <c r="K259" s="151"/>
      <c r="L259" s="20"/>
      <c r="M259" s="21"/>
      <c r="N259" s="124"/>
      <c r="O259" s="125"/>
      <c r="P259" s="42"/>
      <c r="Q259" s="42"/>
      <c r="R259" s="42"/>
      <c r="S259" s="42"/>
      <c r="T259" s="42"/>
      <c r="U259" s="42"/>
      <c r="V259" s="42"/>
      <c r="W259" s="42"/>
      <c r="X259" s="43"/>
      <c r="Y259" s="20"/>
      <c r="Z259" s="20"/>
      <c r="AA259" s="20"/>
      <c r="AB259" s="20"/>
      <c r="AC259" s="20"/>
      <c r="AD259" s="20"/>
      <c r="AE259" s="20"/>
      <c r="AT259" s="14" t="s">
        <v>171</v>
      </c>
      <c r="AU259" s="14" t="s">
        <v>82</v>
      </c>
    </row>
    <row r="260" spans="1:65" s="2" customFormat="1" ht="16.5" customHeight="1">
      <c r="A260" s="20"/>
      <c r="B260" s="197"/>
      <c r="C260" s="126" t="s">
        <v>436</v>
      </c>
      <c r="D260" s="126" t="s">
        <v>182</v>
      </c>
      <c r="E260" s="127" t="s">
        <v>406</v>
      </c>
      <c r="F260" s="128" t="s">
        <v>407</v>
      </c>
      <c r="G260" s="129" t="s">
        <v>286</v>
      </c>
      <c r="H260" s="130">
        <v>1</v>
      </c>
      <c r="I260" s="131"/>
      <c r="J260" s="131"/>
      <c r="K260" s="203">
        <f>ROUND(P260*H260,2)</f>
        <v>0</v>
      </c>
      <c r="L260" s="181"/>
      <c r="M260" s="21"/>
      <c r="N260" s="132" t="s">
        <v>1</v>
      </c>
      <c r="O260" s="118" t="s">
        <v>37</v>
      </c>
      <c r="P260" s="119">
        <f>I260+J260</f>
        <v>0</v>
      </c>
      <c r="Q260" s="119">
        <f>ROUND(I260*H260,2)</f>
        <v>0</v>
      </c>
      <c r="R260" s="119">
        <f>ROUND(J260*H260,2)</f>
        <v>0</v>
      </c>
      <c r="S260" s="42"/>
      <c r="T260" s="120">
        <f>S260*H260</f>
        <v>0</v>
      </c>
      <c r="U260" s="120">
        <v>0</v>
      </c>
      <c r="V260" s="120">
        <f>U260*H260</f>
        <v>0</v>
      </c>
      <c r="W260" s="120">
        <v>0</v>
      </c>
      <c r="X260" s="121">
        <f>W260*H260</f>
        <v>0</v>
      </c>
      <c r="Y260" s="20"/>
      <c r="Z260" s="20"/>
      <c r="AA260" s="20"/>
      <c r="AB260" s="20"/>
      <c r="AC260" s="20"/>
      <c r="AD260" s="20"/>
      <c r="AE260" s="20"/>
      <c r="AR260" s="122" t="s">
        <v>374</v>
      </c>
      <c r="AT260" s="122" t="s">
        <v>182</v>
      </c>
      <c r="AU260" s="122" t="s">
        <v>82</v>
      </c>
      <c r="AY260" s="14" t="s">
        <v>160</v>
      </c>
      <c r="BE260" s="123">
        <f>IF(O260="základní",K260,0)</f>
        <v>0</v>
      </c>
      <c r="BF260" s="123">
        <f>IF(O260="snížená",K260,0)</f>
        <v>0</v>
      </c>
      <c r="BG260" s="123">
        <f>IF(O260="zákl. přenesená",K260,0)</f>
        <v>0</v>
      </c>
      <c r="BH260" s="123">
        <f>IF(O260="sníž. přenesená",K260,0)</f>
        <v>0</v>
      </c>
      <c r="BI260" s="123">
        <f>IF(O260="nulová",K260,0)</f>
        <v>0</v>
      </c>
      <c r="BJ260" s="14" t="s">
        <v>82</v>
      </c>
      <c r="BK260" s="123">
        <f>ROUND(P260*H260,2)</f>
        <v>0</v>
      </c>
      <c r="BL260" s="14" t="s">
        <v>374</v>
      </c>
      <c r="BM260" s="122" t="s">
        <v>408</v>
      </c>
    </row>
    <row r="261" spans="1:47" s="2" customFormat="1" ht="12">
      <c r="A261" s="20"/>
      <c r="B261" s="150"/>
      <c r="C261" s="42"/>
      <c r="D261" s="199" t="s">
        <v>169</v>
      </c>
      <c r="E261" s="42"/>
      <c r="F261" s="200" t="s">
        <v>407</v>
      </c>
      <c r="G261" s="42"/>
      <c r="H261" s="42"/>
      <c r="I261" s="201"/>
      <c r="J261" s="201"/>
      <c r="K261" s="151"/>
      <c r="L261" s="20"/>
      <c r="M261" s="21"/>
      <c r="N261" s="124"/>
      <c r="O261" s="125"/>
      <c r="P261" s="42"/>
      <c r="Q261" s="42"/>
      <c r="R261" s="42"/>
      <c r="S261" s="42"/>
      <c r="T261" s="42"/>
      <c r="U261" s="42"/>
      <c r="V261" s="42"/>
      <c r="W261" s="42"/>
      <c r="X261" s="43"/>
      <c r="Y261" s="20"/>
      <c r="Z261" s="20"/>
      <c r="AA261" s="20"/>
      <c r="AB261" s="20"/>
      <c r="AC261" s="20"/>
      <c r="AD261" s="20"/>
      <c r="AE261" s="20"/>
      <c r="AT261" s="14" t="s">
        <v>169</v>
      </c>
      <c r="AU261" s="14" t="s">
        <v>82</v>
      </c>
    </row>
    <row r="262" spans="1:47" s="2" customFormat="1" ht="48.75">
      <c r="A262" s="20"/>
      <c r="B262" s="150"/>
      <c r="C262" s="42"/>
      <c r="D262" s="199" t="s">
        <v>171</v>
      </c>
      <c r="E262" s="42"/>
      <c r="F262" s="202" t="s">
        <v>409</v>
      </c>
      <c r="G262" s="42"/>
      <c r="H262" s="42"/>
      <c r="I262" s="201"/>
      <c r="J262" s="201"/>
      <c r="K262" s="151"/>
      <c r="L262" s="20"/>
      <c r="M262" s="21"/>
      <c r="N262" s="124"/>
      <c r="O262" s="125"/>
      <c r="P262" s="42"/>
      <c r="Q262" s="42"/>
      <c r="R262" s="42"/>
      <c r="S262" s="42"/>
      <c r="T262" s="42"/>
      <c r="U262" s="42"/>
      <c r="V262" s="42"/>
      <c r="W262" s="42"/>
      <c r="X262" s="43"/>
      <c r="Y262" s="20"/>
      <c r="Z262" s="20"/>
      <c r="AA262" s="20"/>
      <c r="AB262" s="20"/>
      <c r="AC262" s="20"/>
      <c r="AD262" s="20"/>
      <c r="AE262" s="20"/>
      <c r="AT262" s="14" t="s">
        <v>171</v>
      </c>
      <c r="AU262" s="14" t="s">
        <v>82</v>
      </c>
    </row>
    <row r="263" spans="1:65" s="2" customFormat="1" ht="24.2" customHeight="1">
      <c r="A263" s="20"/>
      <c r="B263" s="197"/>
      <c r="C263" s="126" t="s">
        <v>230</v>
      </c>
      <c r="D263" s="126" t="s">
        <v>182</v>
      </c>
      <c r="E263" s="127" t="s">
        <v>411</v>
      </c>
      <c r="F263" s="128" t="s">
        <v>412</v>
      </c>
      <c r="G263" s="129" t="s">
        <v>166</v>
      </c>
      <c r="H263" s="130">
        <v>1</v>
      </c>
      <c r="I263" s="131"/>
      <c r="J263" s="131"/>
      <c r="K263" s="203">
        <f>ROUND(P263*H263,2)</f>
        <v>0</v>
      </c>
      <c r="L263" s="181"/>
      <c r="M263" s="21"/>
      <c r="N263" s="132" t="s">
        <v>1</v>
      </c>
      <c r="O263" s="118" t="s">
        <v>37</v>
      </c>
      <c r="P263" s="119">
        <f>I263+J263</f>
        <v>0</v>
      </c>
      <c r="Q263" s="119">
        <f>ROUND(I263*H263,2)</f>
        <v>0</v>
      </c>
      <c r="R263" s="119">
        <f>ROUND(J263*H263,2)</f>
        <v>0</v>
      </c>
      <c r="S263" s="42"/>
      <c r="T263" s="120">
        <f>S263*H263</f>
        <v>0</v>
      </c>
      <c r="U263" s="120">
        <v>0</v>
      </c>
      <c r="V263" s="120">
        <f>U263*H263</f>
        <v>0</v>
      </c>
      <c r="W263" s="120">
        <v>0</v>
      </c>
      <c r="X263" s="121">
        <f>W263*H263</f>
        <v>0</v>
      </c>
      <c r="Y263" s="20"/>
      <c r="Z263" s="20"/>
      <c r="AA263" s="20"/>
      <c r="AB263" s="20"/>
      <c r="AC263" s="20"/>
      <c r="AD263" s="20"/>
      <c r="AE263" s="20"/>
      <c r="AR263" s="122" t="s">
        <v>168</v>
      </c>
      <c r="AT263" s="122" t="s">
        <v>182</v>
      </c>
      <c r="AU263" s="122" t="s">
        <v>82</v>
      </c>
      <c r="AY263" s="14" t="s">
        <v>160</v>
      </c>
      <c r="BE263" s="123">
        <f>IF(O263="základní",K263,0)</f>
        <v>0</v>
      </c>
      <c r="BF263" s="123">
        <f>IF(O263="snížená",K263,0)</f>
        <v>0</v>
      </c>
      <c r="BG263" s="123">
        <f>IF(O263="zákl. přenesená",K263,0)</f>
        <v>0</v>
      </c>
      <c r="BH263" s="123">
        <f>IF(O263="sníž. přenesená",K263,0)</f>
        <v>0</v>
      </c>
      <c r="BI263" s="123">
        <f>IF(O263="nulová",K263,0)</f>
        <v>0</v>
      </c>
      <c r="BJ263" s="14" t="s">
        <v>82</v>
      </c>
      <c r="BK263" s="123">
        <f>ROUND(P263*H263,2)</f>
        <v>0</v>
      </c>
      <c r="BL263" s="14" t="s">
        <v>168</v>
      </c>
      <c r="BM263" s="122" t="s">
        <v>413</v>
      </c>
    </row>
    <row r="264" spans="1:47" s="2" customFormat="1" ht="12">
      <c r="A264" s="20"/>
      <c r="B264" s="150"/>
      <c r="C264" s="42"/>
      <c r="D264" s="199" t="s">
        <v>169</v>
      </c>
      <c r="E264" s="42"/>
      <c r="F264" s="200" t="s">
        <v>412</v>
      </c>
      <c r="G264" s="42"/>
      <c r="H264" s="42"/>
      <c r="I264" s="201"/>
      <c r="J264" s="201"/>
      <c r="K264" s="151"/>
      <c r="L264" s="20"/>
      <c r="M264" s="21"/>
      <c r="N264" s="124"/>
      <c r="O264" s="125"/>
      <c r="P264" s="42"/>
      <c r="Q264" s="42"/>
      <c r="R264" s="42"/>
      <c r="S264" s="42"/>
      <c r="T264" s="42"/>
      <c r="U264" s="42"/>
      <c r="V264" s="42"/>
      <c r="W264" s="42"/>
      <c r="X264" s="43"/>
      <c r="Y264" s="20"/>
      <c r="Z264" s="20"/>
      <c r="AA264" s="20"/>
      <c r="AB264" s="20"/>
      <c r="AC264" s="20"/>
      <c r="AD264" s="20"/>
      <c r="AE264" s="20"/>
      <c r="AT264" s="14" t="s">
        <v>169</v>
      </c>
      <c r="AU264" s="14" t="s">
        <v>82</v>
      </c>
    </row>
    <row r="265" spans="1:65" s="2" customFormat="1" ht="16.5" customHeight="1">
      <c r="A265" s="20"/>
      <c r="B265" s="197"/>
      <c r="C265" s="126" t="s">
        <v>437</v>
      </c>
      <c r="D265" s="126" t="s">
        <v>182</v>
      </c>
      <c r="E265" s="127" t="s">
        <v>415</v>
      </c>
      <c r="F265" s="128" t="s">
        <v>1</v>
      </c>
      <c r="G265" s="129" t="s">
        <v>166</v>
      </c>
      <c r="H265" s="130">
        <v>1</v>
      </c>
      <c r="I265" s="131"/>
      <c r="J265" s="131"/>
      <c r="K265" s="203">
        <f>ROUND(P265*H265,2)</f>
        <v>0</v>
      </c>
      <c r="L265" s="181"/>
      <c r="M265" s="21"/>
      <c r="N265" s="132" t="s">
        <v>1</v>
      </c>
      <c r="O265" s="118" t="s">
        <v>37</v>
      </c>
      <c r="P265" s="119">
        <f>I265+J265</f>
        <v>0</v>
      </c>
      <c r="Q265" s="119">
        <f>ROUND(I265*H265,2)</f>
        <v>0</v>
      </c>
      <c r="R265" s="119">
        <f>ROUND(J265*H265,2)</f>
        <v>0</v>
      </c>
      <c r="S265" s="42"/>
      <c r="T265" s="120">
        <f>S265*H265</f>
        <v>0</v>
      </c>
      <c r="U265" s="120">
        <v>0</v>
      </c>
      <c r="V265" s="120">
        <f>U265*H265</f>
        <v>0</v>
      </c>
      <c r="W265" s="120">
        <v>0</v>
      </c>
      <c r="X265" s="121">
        <f>W265*H265</f>
        <v>0</v>
      </c>
      <c r="Y265" s="20"/>
      <c r="Z265" s="20"/>
      <c r="AA265" s="20"/>
      <c r="AB265" s="20"/>
      <c r="AC265" s="20"/>
      <c r="AD265" s="20"/>
      <c r="AE265" s="20"/>
      <c r="AR265" s="122" t="s">
        <v>374</v>
      </c>
      <c r="AT265" s="122" t="s">
        <v>182</v>
      </c>
      <c r="AU265" s="122" t="s">
        <v>82</v>
      </c>
      <c r="AY265" s="14" t="s">
        <v>160</v>
      </c>
      <c r="BE265" s="123">
        <f>IF(O265="základní",K265,0)</f>
        <v>0</v>
      </c>
      <c r="BF265" s="123">
        <f>IF(O265="snížená",K265,0)</f>
        <v>0</v>
      </c>
      <c r="BG265" s="123">
        <f>IF(O265="zákl. přenesená",K265,0)</f>
        <v>0</v>
      </c>
      <c r="BH265" s="123">
        <f>IF(O265="sníž. přenesená",K265,0)</f>
        <v>0</v>
      </c>
      <c r="BI265" s="123">
        <f>IF(O265="nulová",K265,0)</f>
        <v>0</v>
      </c>
      <c r="BJ265" s="14" t="s">
        <v>82</v>
      </c>
      <c r="BK265" s="123">
        <f>ROUND(P265*H265,2)</f>
        <v>0</v>
      </c>
      <c r="BL265" s="14" t="s">
        <v>374</v>
      </c>
      <c r="BM265" s="122" t="s">
        <v>416</v>
      </c>
    </row>
    <row r="266" spans="1:47" s="2" customFormat="1" ht="12">
      <c r="A266" s="20"/>
      <c r="B266" s="150"/>
      <c r="C266" s="42"/>
      <c r="D266" s="199" t="s">
        <v>169</v>
      </c>
      <c r="E266" s="42"/>
      <c r="F266" s="200" t="s">
        <v>417</v>
      </c>
      <c r="G266" s="42"/>
      <c r="H266" s="42"/>
      <c r="I266" s="201"/>
      <c r="J266" s="201"/>
      <c r="K266" s="151"/>
      <c r="L266" s="20"/>
      <c r="M266" s="21"/>
      <c r="N266" s="133"/>
      <c r="O266" s="134"/>
      <c r="P266" s="135"/>
      <c r="Q266" s="135"/>
      <c r="R266" s="135"/>
      <c r="S266" s="135"/>
      <c r="T266" s="135"/>
      <c r="U266" s="135"/>
      <c r="V266" s="135"/>
      <c r="W266" s="135"/>
      <c r="X266" s="136"/>
      <c r="Y266" s="20"/>
      <c r="Z266" s="20"/>
      <c r="AA266" s="20"/>
      <c r="AB266" s="20"/>
      <c r="AC266" s="20"/>
      <c r="AD266" s="20"/>
      <c r="AE266" s="20"/>
      <c r="AT266" s="14" t="s">
        <v>169</v>
      </c>
      <c r="AU266" s="14" t="s">
        <v>82</v>
      </c>
    </row>
    <row r="267" spans="1:31" s="2" customFormat="1" ht="6.95" customHeight="1" thickBot="1">
      <c r="A267" s="20"/>
      <c r="B267" s="177"/>
      <c r="C267" s="178"/>
      <c r="D267" s="178"/>
      <c r="E267" s="178"/>
      <c r="F267" s="178"/>
      <c r="G267" s="178"/>
      <c r="H267" s="178"/>
      <c r="I267" s="178"/>
      <c r="J267" s="178"/>
      <c r="K267" s="179"/>
      <c r="L267" s="34"/>
      <c r="M267" s="21"/>
      <c r="N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</sheetData>
  <autoFilter ref="C123:L266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59"/>
  <sheetViews>
    <sheetView showGridLines="0" zoomScale="85" zoomScaleNormal="85" workbookViewId="0" topLeftCell="A21">
      <selection activeCell="F184" sqref="F18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83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123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ROUND((SUM(BE124:BE258)),2)</f>
        <v>0</v>
      </c>
      <c r="G35" s="42"/>
      <c r="H35" s="42"/>
      <c r="I35" s="226">
        <v>0.21</v>
      </c>
      <c r="J35" s="42"/>
      <c r="K35" s="221">
        <f>ROUND(((SUM(BE124:BE258))*I35),2)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ROUND((SUM(BF124:BF258)),2)</f>
        <v>0</v>
      </c>
      <c r="G36" s="42"/>
      <c r="H36" s="42"/>
      <c r="I36" s="226">
        <v>0.15</v>
      </c>
      <c r="J36" s="42"/>
      <c r="K36" s="221">
        <f>ROUND(((SUM(BF124:BF258))*I36),2)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ROUND((SUM(BG124:BG258)),2)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ROUND((SUM(BH124:BH258)),2)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ROUND((SUM(BI124:BI258)),2)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SO01 - SKLAD PHM TŘEMOŠNÁ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Q170</f>
        <v>0</v>
      </c>
      <c r="J100" s="90">
        <f>R170</f>
        <v>0</v>
      </c>
      <c r="K100" s="216">
        <f>K170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Q204</f>
        <v>0</v>
      </c>
      <c r="J101" s="90">
        <f>R204</f>
        <v>0</v>
      </c>
      <c r="K101" s="216">
        <f>K204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Q215</f>
        <v>0</v>
      </c>
      <c r="J102" s="90">
        <f>R215</f>
        <v>0</v>
      </c>
      <c r="K102" s="216">
        <f>K215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Q226</f>
        <v>0</v>
      </c>
      <c r="J103" s="90">
        <f>R226</f>
        <v>0</v>
      </c>
      <c r="K103" s="216">
        <f>K226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Q233</f>
        <v>0</v>
      </c>
      <c r="J104" s="86">
        <f>R233</f>
        <v>0</v>
      </c>
      <c r="K104" s="213">
        <f>K233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SO01 - SKLAD PHM TŘEMOŠNÁ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Q125+Q233</f>
        <v>0</v>
      </c>
      <c r="R124" s="96">
        <f>R125+R233</f>
        <v>0</v>
      </c>
      <c r="S124" s="50"/>
      <c r="T124" s="97">
        <f>T125+T233</f>
        <v>0</v>
      </c>
      <c r="U124" s="50"/>
      <c r="V124" s="97">
        <f>V125+V233</f>
        <v>7E-05</v>
      </c>
      <c r="W124" s="50"/>
      <c r="X124" s="98">
        <f>X125+X233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BK125+BK233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Q126+Q141+Q170+Q204+Q215+Q226</f>
        <v>0</v>
      </c>
      <c r="R125" s="104">
        <f>R126+R141+R170+R204+R215+R226</f>
        <v>0</v>
      </c>
      <c r="S125" s="103"/>
      <c r="T125" s="105">
        <f>T126+T141+T170+T204+T215+T226</f>
        <v>0</v>
      </c>
      <c r="U125" s="103"/>
      <c r="V125" s="105">
        <f>V126+V141+V170+V204+V215+V226</f>
        <v>7E-05</v>
      </c>
      <c r="W125" s="103"/>
      <c r="X125" s="106">
        <f>X126+X141+X170+X204+X215+X226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BK126+BK141+BK170+BK204+BK215+BK226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07.25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2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10" t="s">
        <v>183</v>
      </c>
      <c r="F135" s="110" t="s">
        <v>184</v>
      </c>
      <c r="G135" s="232" t="s">
        <v>166</v>
      </c>
      <c r="H135" s="113">
        <v>1</v>
      </c>
      <c r="I135" s="114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11" t="s">
        <v>193</v>
      </c>
      <c r="G139" s="112" t="s">
        <v>166</v>
      </c>
      <c r="H139" s="113">
        <v>1</v>
      </c>
      <c r="I139" s="114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SUM(Q142:Q169)</f>
        <v>0</v>
      </c>
      <c r="R141" s="104">
        <f>SUM(R142:R169)</f>
        <v>0</v>
      </c>
      <c r="S141" s="103"/>
      <c r="T141" s="105">
        <f>SUM(T142:T169)</f>
        <v>0</v>
      </c>
      <c r="U141" s="103"/>
      <c r="V141" s="105">
        <f>SUM(V142:V169)</f>
        <v>0</v>
      </c>
      <c r="W141" s="103"/>
      <c r="X141" s="106">
        <f>SUM(X142:X169)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SUM(BK142:BK169)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4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4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1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1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1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2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2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1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24.2" customHeight="1">
      <c r="A158" s="20"/>
      <c r="B158" s="197"/>
      <c r="C158" s="109" t="s">
        <v>9</v>
      </c>
      <c r="D158" s="109" t="s">
        <v>163</v>
      </c>
      <c r="E158" s="110" t="s">
        <v>228</v>
      </c>
      <c r="F158" s="111" t="s">
        <v>229</v>
      </c>
      <c r="G158" s="112" t="s">
        <v>166</v>
      </c>
      <c r="H158" s="113">
        <v>2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230</v>
      </c>
    </row>
    <row r="159" spans="1:47" s="2" customFormat="1" ht="19.5">
      <c r="A159" s="20"/>
      <c r="B159" s="150"/>
      <c r="C159" s="42"/>
      <c r="D159" s="199" t="s">
        <v>169</v>
      </c>
      <c r="E159" s="42"/>
      <c r="F159" s="200" t="s">
        <v>229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16.5" customHeight="1">
      <c r="A160" s="20"/>
      <c r="B160" s="197"/>
      <c r="C160" s="109" t="s">
        <v>231</v>
      </c>
      <c r="D160" s="109" t="s">
        <v>163</v>
      </c>
      <c r="E160" s="110" t="s">
        <v>232</v>
      </c>
      <c r="F160" s="111" t="s">
        <v>233</v>
      </c>
      <c r="G160" s="112" t="s">
        <v>166</v>
      </c>
      <c r="H160" s="113">
        <v>2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234</v>
      </c>
    </row>
    <row r="161" spans="1:47" s="2" customFormat="1" ht="12">
      <c r="A161" s="20"/>
      <c r="B161" s="150"/>
      <c r="C161" s="42"/>
      <c r="D161" s="199" t="s">
        <v>169</v>
      </c>
      <c r="E161" s="42"/>
      <c r="F161" s="200" t="s">
        <v>233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24.2" customHeight="1">
      <c r="A162" s="20"/>
      <c r="B162" s="197"/>
      <c r="C162" s="109" t="s">
        <v>235</v>
      </c>
      <c r="D162" s="109" t="s">
        <v>163</v>
      </c>
      <c r="E162" s="110" t="s">
        <v>236</v>
      </c>
      <c r="F162" s="111" t="s">
        <v>222</v>
      </c>
      <c r="G162" s="112" t="s">
        <v>166</v>
      </c>
      <c r="H162" s="113">
        <v>2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237</v>
      </c>
    </row>
    <row r="163" spans="1:47" s="2" customFormat="1" ht="19.5">
      <c r="A163" s="20"/>
      <c r="B163" s="150"/>
      <c r="C163" s="42"/>
      <c r="D163" s="199" t="s">
        <v>169</v>
      </c>
      <c r="E163" s="42"/>
      <c r="F163" s="200" t="s">
        <v>222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1.75" customHeight="1">
      <c r="A164" s="20"/>
      <c r="B164" s="197"/>
      <c r="C164" s="109" t="s">
        <v>180</v>
      </c>
      <c r="D164" s="109" t="s">
        <v>163</v>
      </c>
      <c r="E164" s="110" t="s">
        <v>238</v>
      </c>
      <c r="F164" s="111" t="s">
        <v>239</v>
      </c>
      <c r="G164" s="112" t="s">
        <v>166</v>
      </c>
      <c r="H164" s="113">
        <v>2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240</v>
      </c>
    </row>
    <row r="165" spans="1:47" s="2" customFormat="1" ht="12">
      <c r="A165" s="20"/>
      <c r="B165" s="150"/>
      <c r="C165" s="42"/>
      <c r="D165" s="199" t="s">
        <v>169</v>
      </c>
      <c r="E165" s="42"/>
      <c r="F165" s="200" t="s">
        <v>239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16.5" customHeight="1">
      <c r="A166" s="20"/>
      <c r="B166" s="197"/>
      <c r="C166" s="109" t="s">
        <v>241</v>
      </c>
      <c r="D166" s="109" t="s">
        <v>163</v>
      </c>
      <c r="E166" s="110" t="s">
        <v>242</v>
      </c>
      <c r="F166" s="111" t="s">
        <v>243</v>
      </c>
      <c r="G166" s="112" t="s">
        <v>166</v>
      </c>
      <c r="H166" s="113">
        <v>2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244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245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247</v>
      </c>
      <c r="F168" s="111" t="s">
        <v>248</v>
      </c>
      <c r="G168" s="112" t="s">
        <v>166</v>
      </c>
      <c r="H168" s="113">
        <v>2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249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248</v>
      </c>
      <c r="G169" s="42"/>
      <c r="H169" s="42">
        <v>3</v>
      </c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2:63" s="12" customFormat="1" ht="22.9" customHeight="1">
      <c r="B170" s="190"/>
      <c r="C170" s="103"/>
      <c r="D170" s="191" t="s">
        <v>73</v>
      </c>
      <c r="E170" s="195" t="s">
        <v>250</v>
      </c>
      <c r="F170" s="195" t="s">
        <v>251</v>
      </c>
      <c r="G170" s="103"/>
      <c r="H170" s="103"/>
      <c r="I170" s="193"/>
      <c r="J170" s="193"/>
      <c r="K170" s="196">
        <f>BK170</f>
        <v>0</v>
      </c>
      <c r="M170" s="100"/>
      <c r="N170" s="102"/>
      <c r="O170" s="103"/>
      <c r="P170" s="103"/>
      <c r="Q170" s="104">
        <f>SUM(Q171:Q203)</f>
        <v>0</v>
      </c>
      <c r="R170" s="104">
        <f>SUM(R171:R203)</f>
        <v>0</v>
      </c>
      <c r="S170" s="103"/>
      <c r="T170" s="105">
        <f>SUM(T171:T203)</f>
        <v>0</v>
      </c>
      <c r="U170" s="103"/>
      <c r="V170" s="105">
        <f>SUM(V171:V203)</f>
        <v>0</v>
      </c>
      <c r="W170" s="103"/>
      <c r="X170" s="106">
        <f>SUM(X171:X203)</f>
        <v>0</v>
      </c>
      <c r="AR170" s="101" t="s">
        <v>82</v>
      </c>
      <c r="AT170" s="107" t="s">
        <v>73</v>
      </c>
      <c r="AU170" s="107" t="s">
        <v>82</v>
      </c>
      <c r="AY170" s="101" t="s">
        <v>160</v>
      </c>
      <c r="BK170" s="108">
        <f>SUM(BK171:BK203)</f>
        <v>0</v>
      </c>
    </row>
    <row r="171" spans="1:65" s="2" customFormat="1" ht="24.2" customHeight="1">
      <c r="A171" s="20"/>
      <c r="B171" s="197"/>
      <c r="C171" s="109" t="s">
        <v>8</v>
      </c>
      <c r="D171" s="109" t="s">
        <v>163</v>
      </c>
      <c r="E171" s="110" t="s">
        <v>252</v>
      </c>
      <c r="F171" s="111" t="s">
        <v>253</v>
      </c>
      <c r="G171" s="112" t="s">
        <v>166</v>
      </c>
      <c r="H171" s="113">
        <v>1</v>
      </c>
      <c r="I171" s="114"/>
      <c r="J171" s="115"/>
      <c r="K171" s="198">
        <f>ROUND(P171*H171,2)</f>
        <v>0</v>
      </c>
      <c r="L171" s="180"/>
      <c r="M171" s="116"/>
      <c r="N171" s="117" t="s">
        <v>1</v>
      </c>
      <c r="O171" s="118" t="s">
        <v>37</v>
      </c>
      <c r="P171" s="119">
        <f>I171+J171</f>
        <v>0</v>
      </c>
      <c r="Q171" s="119">
        <f>ROUND(I171*H171,2)</f>
        <v>0</v>
      </c>
      <c r="R171" s="119">
        <f>ROUND(J171*H171,2)</f>
        <v>0</v>
      </c>
      <c r="S171" s="42"/>
      <c r="T171" s="120">
        <f>S171*H171</f>
        <v>0</v>
      </c>
      <c r="U171" s="120">
        <v>0</v>
      </c>
      <c r="V171" s="120">
        <f>U171*H171</f>
        <v>0</v>
      </c>
      <c r="W171" s="120">
        <v>0</v>
      </c>
      <c r="X171" s="121">
        <f>W171*H171</f>
        <v>0</v>
      </c>
      <c r="Y171" s="20"/>
      <c r="Z171" s="20"/>
      <c r="AA171" s="20"/>
      <c r="AB171" s="20"/>
      <c r="AC171" s="20"/>
      <c r="AD171" s="20"/>
      <c r="AE171" s="20"/>
      <c r="AR171" s="122" t="s">
        <v>167</v>
      </c>
      <c r="AT171" s="122" t="s">
        <v>163</v>
      </c>
      <c r="AU171" s="122" t="s">
        <v>84</v>
      </c>
      <c r="AY171" s="14" t="s">
        <v>160</v>
      </c>
      <c r="BE171" s="123">
        <f>IF(O171="základní",K171,0)</f>
        <v>0</v>
      </c>
      <c r="BF171" s="123">
        <f>IF(O171="snížená",K171,0)</f>
        <v>0</v>
      </c>
      <c r="BG171" s="123">
        <f>IF(O171="zákl. přenesená",K171,0)</f>
        <v>0</v>
      </c>
      <c r="BH171" s="123">
        <f>IF(O171="sníž. přenesená",K171,0)</f>
        <v>0</v>
      </c>
      <c r="BI171" s="123">
        <f>IF(O171="nulová",K171,0)</f>
        <v>0</v>
      </c>
      <c r="BJ171" s="14" t="s">
        <v>82</v>
      </c>
      <c r="BK171" s="123">
        <f>ROUND(P171*H171,2)</f>
        <v>0</v>
      </c>
      <c r="BL171" s="14" t="s">
        <v>168</v>
      </c>
      <c r="BM171" s="122" t="s">
        <v>254</v>
      </c>
    </row>
    <row r="172" spans="1:47" s="2" customFormat="1" ht="19.5">
      <c r="A172" s="20"/>
      <c r="B172" s="150"/>
      <c r="C172" s="42"/>
      <c r="D172" s="199" t="s">
        <v>169</v>
      </c>
      <c r="E172" s="42"/>
      <c r="F172" s="200" t="s">
        <v>253</v>
      </c>
      <c r="G172" s="42"/>
      <c r="H172" s="42"/>
      <c r="I172" s="201"/>
      <c r="J172" s="201"/>
      <c r="K172" s="151"/>
      <c r="L172" s="20"/>
      <c r="M172" s="21"/>
      <c r="N172" s="124"/>
      <c r="O172" s="125"/>
      <c r="P172" s="42"/>
      <c r="Q172" s="42"/>
      <c r="R172" s="42"/>
      <c r="S172" s="42"/>
      <c r="T172" s="42"/>
      <c r="U172" s="42"/>
      <c r="V172" s="42"/>
      <c r="W172" s="42"/>
      <c r="X172" s="43"/>
      <c r="Y172" s="20"/>
      <c r="Z172" s="20"/>
      <c r="AA172" s="20"/>
      <c r="AB172" s="20"/>
      <c r="AC172" s="20"/>
      <c r="AD172" s="20"/>
      <c r="AE172" s="20"/>
      <c r="AT172" s="14" t="s">
        <v>169</v>
      </c>
      <c r="AU172" s="14" t="s">
        <v>84</v>
      </c>
    </row>
    <row r="173" spans="1:47" s="2" customFormat="1" ht="126.75">
      <c r="A173" s="20"/>
      <c r="B173" s="150"/>
      <c r="C173" s="42"/>
      <c r="D173" s="199" t="s">
        <v>171</v>
      </c>
      <c r="E173" s="42"/>
      <c r="F173" s="202" t="s">
        <v>255</v>
      </c>
      <c r="G173" s="42"/>
      <c r="H173" s="42"/>
      <c r="I173" s="201"/>
      <c r="J173" s="201"/>
      <c r="K173" s="151"/>
      <c r="L173" s="20"/>
      <c r="M173" s="21"/>
      <c r="N173" s="124"/>
      <c r="O173" s="125"/>
      <c r="P173" s="42"/>
      <c r="Q173" s="42"/>
      <c r="R173" s="42"/>
      <c r="S173" s="42"/>
      <c r="T173" s="42"/>
      <c r="U173" s="42"/>
      <c r="V173" s="42"/>
      <c r="W173" s="42"/>
      <c r="X173" s="43"/>
      <c r="Y173" s="20"/>
      <c r="Z173" s="20"/>
      <c r="AA173" s="20"/>
      <c r="AB173" s="20"/>
      <c r="AC173" s="20"/>
      <c r="AD173" s="20"/>
      <c r="AE173" s="20"/>
      <c r="AT173" s="14" t="s">
        <v>171</v>
      </c>
      <c r="AU173" s="14" t="s">
        <v>84</v>
      </c>
    </row>
    <row r="174" spans="1:65" s="2" customFormat="1" ht="16.5" customHeight="1">
      <c r="A174" s="20"/>
      <c r="B174" s="197"/>
      <c r="C174" s="109" t="s">
        <v>256</v>
      </c>
      <c r="D174" s="109" t="s">
        <v>163</v>
      </c>
      <c r="E174" s="110" t="s">
        <v>257</v>
      </c>
      <c r="F174" s="111" t="s">
        <v>258</v>
      </c>
      <c r="G174" s="112" t="s">
        <v>166</v>
      </c>
      <c r="H174" s="113">
        <v>1</v>
      </c>
      <c r="I174" s="114"/>
      <c r="J174" s="115"/>
      <c r="K174" s="198">
        <f>ROUND(P174*H174,2)</f>
        <v>0</v>
      </c>
      <c r="L174" s="180"/>
      <c r="M174" s="116"/>
      <c r="N174" s="117" t="s">
        <v>1</v>
      </c>
      <c r="O174" s="118" t="s">
        <v>37</v>
      </c>
      <c r="P174" s="119">
        <f>I174+J174</f>
        <v>0</v>
      </c>
      <c r="Q174" s="119">
        <f>ROUND(I174*H174,2)</f>
        <v>0</v>
      </c>
      <c r="R174" s="119">
        <f>ROUND(J174*H174,2)</f>
        <v>0</v>
      </c>
      <c r="S174" s="42"/>
      <c r="T174" s="120">
        <f>S174*H174</f>
        <v>0</v>
      </c>
      <c r="U174" s="120">
        <v>0</v>
      </c>
      <c r="V174" s="120">
        <f>U174*H174</f>
        <v>0</v>
      </c>
      <c r="W174" s="120">
        <v>0</v>
      </c>
      <c r="X174" s="121">
        <f>W174*H174</f>
        <v>0</v>
      </c>
      <c r="Y174" s="20"/>
      <c r="Z174" s="20"/>
      <c r="AA174" s="20"/>
      <c r="AB174" s="20"/>
      <c r="AC174" s="20"/>
      <c r="AD174" s="20"/>
      <c r="AE174" s="20"/>
      <c r="AR174" s="122" t="s">
        <v>167</v>
      </c>
      <c r="AT174" s="122" t="s">
        <v>163</v>
      </c>
      <c r="AU174" s="122" t="s">
        <v>84</v>
      </c>
      <c r="AY174" s="14" t="s">
        <v>160</v>
      </c>
      <c r="BE174" s="123">
        <f>IF(O174="základní",K174,0)</f>
        <v>0</v>
      </c>
      <c r="BF174" s="123">
        <f>IF(O174="snížená",K174,0)</f>
        <v>0</v>
      </c>
      <c r="BG174" s="123">
        <f>IF(O174="zákl. přenesená",K174,0)</f>
        <v>0</v>
      </c>
      <c r="BH174" s="123">
        <f>IF(O174="sníž. přenesená",K174,0)</f>
        <v>0</v>
      </c>
      <c r="BI174" s="123">
        <f>IF(O174="nulová",K174,0)</f>
        <v>0</v>
      </c>
      <c r="BJ174" s="14" t="s">
        <v>82</v>
      </c>
      <c r="BK174" s="123">
        <f>ROUND(P174*H174,2)</f>
        <v>0</v>
      </c>
      <c r="BL174" s="14" t="s">
        <v>168</v>
      </c>
      <c r="BM174" s="122" t="s">
        <v>259</v>
      </c>
    </row>
    <row r="175" spans="1:47" s="2" customFormat="1" ht="12">
      <c r="A175" s="20"/>
      <c r="B175" s="150"/>
      <c r="C175" s="42"/>
      <c r="D175" s="199" t="s">
        <v>169</v>
      </c>
      <c r="E175" s="42"/>
      <c r="F175" s="200" t="s">
        <v>258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169</v>
      </c>
      <c r="AU175" s="14" t="s">
        <v>84</v>
      </c>
    </row>
    <row r="176" spans="1:47" s="2" customFormat="1" ht="321.75">
      <c r="A176" s="20"/>
      <c r="B176" s="150"/>
      <c r="C176" s="42"/>
      <c r="D176" s="199" t="s">
        <v>171</v>
      </c>
      <c r="E176" s="42"/>
      <c r="F176" s="202" t="s">
        <v>479</v>
      </c>
      <c r="G176" s="42"/>
      <c r="H176" s="42"/>
      <c r="I176" s="201"/>
      <c r="J176" s="201"/>
      <c r="K176" s="151"/>
      <c r="L176" s="20"/>
      <c r="M176" s="21"/>
      <c r="N176" s="124"/>
      <c r="O176" s="125"/>
      <c r="P176" s="42"/>
      <c r="Q176" s="42"/>
      <c r="R176" s="42"/>
      <c r="S176" s="42"/>
      <c r="T176" s="42"/>
      <c r="U176" s="42"/>
      <c r="V176" s="42"/>
      <c r="W176" s="42"/>
      <c r="X176" s="43"/>
      <c r="Y176" s="20"/>
      <c r="Z176" s="20"/>
      <c r="AA176" s="20"/>
      <c r="AB176" s="20"/>
      <c r="AC176" s="20"/>
      <c r="AD176" s="20"/>
      <c r="AE176" s="20"/>
      <c r="AT176" s="14" t="s">
        <v>171</v>
      </c>
      <c r="AU176" s="14" t="s">
        <v>84</v>
      </c>
    </row>
    <row r="177" spans="1:65" s="2" customFormat="1" ht="21.75" customHeight="1">
      <c r="A177" s="20"/>
      <c r="B177" s="197"/>
      <c r="C177" s="109" t="s">
        <v>260</v>
      </c>
      <c r="D177" s="109" t="s">
        <v>163</v>
      </c>
      <c r="E177" s="110" t="s">
        <v>261</v>
      </c>
      <c r="F177" s="111" t="s">
        <v>262</v>
      </c>
      <c r="G177" s="112" t="s">
        <v>166</v>
      </c>
      <c r="H177" s="113">
        <v>1</v>
      </c>
      <c r="I177" s="114"/>
      <c r="J177" s="115"/>
      <c r="K177" s="198">
        <f>ROUND(P177*H177,2)</f>
        <v>0</v>
      </c>
      <c r="L177" s="180"/>
      <c r="M177" s="116"/>
      <c r="N177" s="117" t="s">
        <v>1</v>
      </c>
      <c r="O177" s="118" t="s">
        <v>37</v>
      </c>
      <c r="P177" s="119">
        <f>I177+J177</f>
        <v>0</v>
      </c>
      <c r="Q177" s="119">
        <f>ROUND(I177*H177,2)</f>
        <v>0</v>
      </c>
      <c r="R177" s="119">
        <f>ROUND(J177*H177,2)</f>
        <v>0</v>
      </c>
      <c r="S177" s="42"/>
      <c r="T177" s="120">
        <f>S177*H177</f>
        <v>0</v>
      </c>
      <c r="U177" s="120">
        <v>0</v>
      </c>
      <c r="V177" s="120">
        <f>U177*H177</f>
        <v>0</v>
      </c>
      <c r="W177" s="120">
        <v>0</v>
      </c>
      <c r="X177" s="121">
        <f>W177*H177</f>
        <v>0</v>
      </c>
      <c r="Y177" s="20"/>
      <c r="Z177" s="20"/>
      <c r="AA177" s="20"/>
      <c r="AB177" s="20"/>
      <c r="AC177" s="20"/>
      <c r="AD177" s="20"/>
      <c r="AE177" s="20"/>
      <c r="AR177" s="122" t="s">
        <v>167</v>
      </c>
      <c r="AT177" s="122" t="s">
        <v>163</v>
      </c>
      <c r="AU177" s="122" t="s">
        <v>84</v>
      </c>
      <c r="AY177" s="14" t="s">
        <v>160</v>
      </c>
      <c r="BE177" s="123">
        <f>IF(O177="základní",K177,0)</f>
        <v>0</v>
      </c>
      <c r="BF177" s="123">
        <f>IF(O177="snížená",K177,0)</f>
        <v>0</v>
      </c>
      <c r="BG177" s="123">
        <f>IF(O177="zákl. přenesená",K177,0)</f>
        <v>0</v>
      </c>
      <c r="BH177" s="123">
        <f>IF(O177="sníž. přenesená",K177,0)</f>
        <v>0</v>
      </c>
      <c r="BI177" s="123">
        <f>IF(O177="nulová",K177,0)</f>
        <v>0</v>
      </c>
      <c r="BJ177" s="14" t="s">
        <v>82</v>
      </c>
      <c r="BK177" s="123">
        <f>ROUND(P177*H177,2)</f>
        <v>0</v>
      </c>
      <c r="BL177" s="14" t="s">
        <v>168</v>
      </c>
      <c r="BM177" s="122" t="s">
        <v>263</v>
      </c>
    </row>
    <row r="178" spans="1:47" s="2" customFormat="1" ht="12">
      <c r="A178" s="20"/>
      <c r="B178" s="150"/>
      <c r="C178" s="42"/>
      <c r="D178" s="199" t="s">
        <v>169</v>
      </c>
      <c r="E178" s="42"/>
      <c r="F178" s="200" t="s">
        <v>262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169</v>
      </c>
      <c r="AU178" s="14" t="s">
        <v>84</v>
      </c>
    </row>
    <row r="179" spans="1:47" s="2" customFormat="1" ht="48.75">
      <c r="A179" s="20"/>
      <c r="B179" s="150"/>
      <c r="C179" s="42"/>
      <c r="D179" s="199" t="s">
        <v>171</v>
      </c>
      <c r="E179" s="42"/>
      <c r="F179" s="202" t="s">
        <v>487</v>
      </c>
      <c r="G179" s="42"/>
      <c r="H179" s="42"/>
      <c r="I179" s="201"/>
      <c r="J179" s="201"/>
      <c r="K179" s="151"/>
      <c r="L179" s="20"/>
      <c r="M179" s="21"/>
      <c r="N179" s="124"/>
      <c r="O179" s="125"/>
      <c r="P179" s="42"/>
      <c r="Q179" s="42"/>
      <c r="R179" s="42"/>
      <c r="S179" s="42"/>
      <c r="T179" s="42"/>
      <c r="U179" s="42"/>
      <c r="V179" s="42"/>
      <c r="W179" s="42"/>
      <c r="X179" s="43"/>
      <c r="Y179" s="20"/>
      <c r="Z179" s="20"/>
      <c r="AA179" s="20"/>
      <c r="AB179" s="20"/>
      <c r="AC179" s="20"/>
      <c r="AD179" s="20"/>
      <c r="AE179" s="20"/>
      <c r="AT179" s="14" t="s">
        <v>171</v>
      </c>
      <c r="AU179" s="14" t="s">
        <v>84</v>
      </c>
    </row>
    <row r="180" spans="1:65" s="2" customFormat="1" ht="24.2" customHeight="1">
      <c r="A180" s="20"/>
      <c r="B180" s="197"/>
      <c r="C180" s="109" t="s">
        <v>264</v>
      </c>
      <c r="D180" s="109" t="s">
        <v>163</v>
      </c>
      <c r="E180" s="110" t="s">
        <v>265</v>
      </c>
      <c r="F180" s="111" t="s">
        <v>266</v>
      </c>
      <c r="G180" s="112" t="s">
        <v>166</v>
      </c>
      <c r="H180" s="113">
        <v>1</v>
      </c>
      <c r="I180" s="114"/>
      <c r="J180" s="115"/>
      <c r="K180" s="198">
        <f>ROUND(P180*H180,2)</f>
        <v>0</v>
      </c>
      <c r="L180" s="180"/>
      <c r="M180" s="116"/>
      <c r="N180" s="117" t="s">
        <v>1</v>
      </c>
      <c r="O180" s="118" t="s">
        <v>37</v>
      </c>
      <c r="P180" s="119">
        <f>I180+J180</f>
        <v>0</v>
      </c>
      <c r="Q180" s="119">
        <f>ROUND(I180*H180,2)</f>
        <v>0</v>
      </c>
      <c r="R180" s="119">
        <f>ROUND(J180*H180,2)</f>
        <v>0</v>
      </c>
      <c r="S180" s="42"/>
      <c r="T180" s="120">
        <f>S180*H180</f>
        <v>0</v>
      </c>
      <c r="U180" s="120">
        <v>0</v>
      </c>
      <c r="V180" s="120">
        <f>U180*H180</f>
        <v>0</v>
      </c>
      <c r="W180" s="120">
        <v>0</v>
      </c>
      <c r="X180" s="121">
        <f>W180*H180</f>
        <v>0</v>
      </c>
      <c r="Y180" s="20"/>
      <c r="Z180" s="20"/>
      <c r="AA180" s="20"/>
      <c r="AB180" s="20"/>
      <c r="AC180" s="20"/>
      <c r="AD180" s="20"/>
      <c r="AE180" s="20"/>
      <c r="AR180" s="122" t="s">
        <v>167</v>
      </c>
      <c r="AT180" s="122" t="s">
        <v>163</v>
      </c>
      <c r="AU180" s="122" t="s">
        <v>84</v>
      </c>
      <c r="AY180" s="14" t="s">
        <v>160</v>
      </c>
      <c r="BE180" s="123">
        <f>IF(O180="základní",K180,0)</f>
        <v>0</v>
      </c>
      <c r="BF180" s="123">
        <f>IF(O180="snížená",K180,0)</f>
        <v>0</v>
      </c>
      <c r="BG180" s="123">
        <f>IF(O180="zákl. přenesená",K180,0)</f>
        <v>0</v>
      </c>
      <c r="BH180" s="123">
        <f>IF(O180="sníž. přenesená",K180,0)</f>
        <v>0</v>
      </c>
      <c r="BI180" s="123">
        <f>IF(O180="nulová",K180,0)</f>
        <v>0</v>
      </c>
      <c r="BJ180" s="14" t="s">
        <v>82</v>
      </c>
      <c r="BK180" s="123">
        <f>ROUND(P180*H180,2)</f>
        <v>0</v>
      </c>
      <c r="BL180" s="14" t="s">
        <v>168</v>
      </c>
      <c r="BM180" s="122" t="s">
        <v>267</v>
      </c>
    </row>
    <row r="181" spans="1:47" s="2" customFormat="1" ht="12">
      <c r="A181" s="20"/>
      <c r="B181" s="150"/>
      <c r="C181" s="42"/>
      <c r="D181" s="199" t="s">
        <v>169</v>
      </c>
      <c r="E181" s="42"/>
      <c r="F181" s="200" t="s">
        <v>266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169</v>
      </c>
      <c r="AU181" s="14" t="s">
        <v>84</v>
      </c>
    </row>
    <row r="182" spans="1:47" s="2" customFormat="1" ht="48.75">
      <c r="A182" s="20"/>
      <c r="B182" s="150"/>
      <c r="C182" s="42"/>
      <c r="D182" s="199" t="s">
        <v>171</v>
      </c>
      <c r="E182" s="42"/>
      <c r="F182" s="202" t="s">
        <v>486</v>
      </c>
      <c r="G182" s="42"/>
      <c r="H182" s="42"/>
      <c r="I182" s="201"/>
      <c r="J182" s="201"/>
      <c r="K182" s="151"/>
      <c r="L182" s="20"/>
      <c r="M182" s="21"/>
      <c r="N182" s="124"/>
      <c r="O182" s="125"/>
      <c r="P182" s="42"/>
      <c r="Q182" s="42"/>
      <c r="R182" s="42"/>
      <c r="S182" s="42"/>
      <c r="T182" s="42"/>
      <c r="U182" s="42"/>
      <c r="V182" s="42"/>
      <c r="W182" s="42"/>
      <c r="X182" s="43"/>
      <c r="Y182" s="20"/>
      <c r="Z182" s="20"/>
      <c r="AA182" s="20"/>
      <c r="AB182" s="20"/>
      <c r="AC182" s="20"/>
      <c r="AD182" s="20"/>
      <c r="AE182" s="20"/>
      <c r="AT182" s="14" t="s">
        <v>171</v>
      </c>
      <c r="AU182" s="14" t="s">
        <v>84</v>
      </c>
    </row>
    <row r="183" spans="1:65" s="2" customFormat="1" ht="16.5" customHeight="1">
      <c r="A183" s="20"/>
      <c r="B183" s="197"/>
      <c r="C183" s="109" t="s">
        <v>268</v>
      </c>
      <c r="D183" s="109" t="s">
        <v>163</v>
      </c>
      <c r="E183" s="110" t="s">
        <v>269</v>
      </c>
      <c r="F183" s="111" t="s">
        <v>491</v>
      </c>
      <c r="G183" s="112" t="s">
        <v>166</v>
      </c>
      <c r="H183" s="113">
        <v>1</v>
      </c>
      <c r="I183" s="114"/>
      <c r="J183" s="115"/>
      <c r="K183" s="198">
        <f>ROUND(P183*H183,2)</f>
        <v>0</v>
      </c>
      <c r="L183" s="180"/>
      <c r="M183" s="116"/>
      <c r="N183" s="117" t="s">
        <v>1</v>
      </c>
      <c r="O183" s="118" t="s">
        <v>37</v>
      </c>
      <c r="P183" s="119">
        <f>I183+J183</f>
        <v>0</v>
      </c>
      <c r="Q183" s="119">
        <f>ROUND(I183*H183,2)</f>
        <v>0</v>
      </c>
      <c r="R183" s="119">
        <f>ROUND(J183*H183,2)</f>
        <v>0</v>
      </c>
      <c r="S183" s="42"/>
      <c r="T183" s="120">
        <f>S183*H183</f>
        <v>0</v>
      </c>
      <c r="U183" s="120">
        <v>0</v>
      </c>
      <c r="V183" s="120">
        <f>U183*H183</f>
        <v>0</v>
      </c>
      <c r="W183" s="120">
        <v>0</v>
      </c>
      <c r="X183" s="121">
        <f>W183*H183</f>
        <v>0</v>
      </c>
      <c r="Y183" s="20"/>
      <c r="Z183" s="20"/>
      <c r="AA183" s="20"/>
      <c r="AB183" s="20"/>
      <c r="AC183" s="20"/>
      <c r="AD183" s="20"/>
      <c r="AE183" s="20"/>
      <c r="AR183" s="122" t="s">
        <v>167</v>
      </c>
      <c r="AT183" s="122" t="s">
        <v>163</v>
      </c>
      <c r="AU183" s="122" t="s">
        <v>84</v>
      </c>
      <c r="AY183" s="14" t="s">
        <v>160</v>
      </c>
      <c r="BE183" s="123">
        <f>IF(O183="základní",K183,0)</f>
        <v>0</v>
      </c>
      <c r="BF183" s="123">
        <f>IF(O183="snížená",K183,0)</f>
        <v>0</v>
      </c>
      <c r="BG183" s="123">
        <f>IF(O183="zákl. přenesená",K183,0)</f>
        <v>0</v>
      </c>
      <c r="BH183" s="123">
        <f>IF(O183="sníž. přenesená",K183,0)</f>
        <v>0</v>
      </c>
      <c r="BI183" s="123">
        <f>IF(O183="nulová",K183,0)</f>
        <v>0</v>
      </c>
      <c r="BJ183" s="14" t="s">
        <v>82</v>
      </c>
      <c r="BK183" s="123">
        <f>ROUND(P183*H183,2)</f>
        <v>0</v>
      </c>
      <c r="BL183" s="14" t="s">
        <v>168</v>
      </c>
      <c r="BM183" s="122" t="s">
        <v>270</v>
      </c>
    </row>
    <row r="184" spans="1:47" s="2" customFormat="1" ht="58.5">
      <c r="A184" s="20"/>
      <c r="B184" s="150"/>
      <c r="C184" s="42"/>
      <c r="D184" s="199" t="s">
        <v>169</v>
      </c>
      <c r="E184" s="42"/>
      <c r="F184" s="200" t="s">
        <v>492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169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271</v>
      </c>
      <c r="F185" s="111" t="s">
        <v>272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273</v>
      </c>
    </row>
    <row r="186" spans="1:47" s="2" customFormat="1" ht="12">
      <c r="A186" s="20"/>
      <c r="B186" s="150"/>
      <c r="C186" s="42"/>
      <c r="D186" s="199" t="s">
        <v>169</v>
      </c>
      <c r="E186" s="42"/>
      <c r="F186" s="200" t="s">
        <v>272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65" s="2" customFormat="1" ht="21.75" customHeight="1">
      <c r="A187" s="20"/>
      <c r="B187" s="197"/>
      <c r="C187" s="109" t="s">
        <v>274</v>
      </c>
      <c r="D187" s="109" t="s">
        <v>163</v>
      </c>
      <c r="E187" s="110" t="s">
        <v>275</v>
      </c>
      <c r="F187" s="111" t="s">
        <v>276</v>
      </c>
      <c r="G187" s="112" t="s">
        <v>277</v>
      </c>
      <c r="H187" s="113">
        <v>305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278</v>
      </c>
    </row>
    <row r="188" spans="1:47" s="2" customFormat="1" ht="12">
      <c r="A188" s="20"/>
      <c r="B188" s="150"/>
      <c r="C188" s="42"/>
      <c r="D188" s="199" t="s">
        <v>169</v>
      </c>
      <c r="E188" s="42"/>
      <c r="F188" s="200" t="s">
        <v>276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16.5" customHeight="1">
      <c r="A189" s="20"/>
      <c r="B189" s="197"/>
      <c r="C189" s="109" t="s">
        <v>279</v>
      </c>
      <c r="D189" s="109" t="s">
        <v>163</v>
      </c>
      <c r="E189" s="110" t="s">
        <v>280</v>
      </c>
      <c r="F189" s="111" t="s">
        <v>281</v>
      </c>
      <c r="G189" s="112" t="s">
        <v>277</v>
      </c>
      <c r="H189" s="113">
        <v>100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282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281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24.2" customHeight="1">
      <c r="A191" s="20"/>
      <c r="B191" s="197"/>
      <c r="C191" s="109" t="s">
        <v>283</v>
      </c>
      <c r="D191" s="109" t="s">
        <v>163</v>
      </c>
      <c r="E191" s="110" t="s">
        <v>284</v>
      </c>
      <c r="F191" s="111" t="s">
        <v>285</v>
      </c>
      <c r="G191" s="112" t="s">
        <v>286</v>
      </c>
      <c r="H191" s="113">
        <v>1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287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285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24.2" customHeight="1">
      <c r="A193" s="20"/>
      <c r="B193" s="197"/>
      <c r="C193" s="109" t="s">
        <v>254</v>
      </c>
      <c r="D193" s="109" t="s">
        <v>163</v>
      </c>
      <c r="E193" s="110" t="s">
        <v>288</v>
      </c>
      <c r="F193" s="111" t="s">
        <v>289</v>
      </c>
      <c r="G193" s="112" t="s">
        <v>166</v>
      </c>
      <c r="H193" s="113">
        <v>1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290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289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16.5" customHeight="1">
      <c r="A195" s="20"/>
      <c r="B195" s="197"/>
      <c r="C195" s="109" t="s">
        <v>291</v>
      </c>
      <c r="D195" s="109" t="s">
        <v>163</v>
      </c>
      <c r="E195" s="110" t="s">
        <v>292</v>
      </c>
      <c r="F195" s="111" t="s">
        <v>293</v>
      </c>
      <c r="G195" s="112" t="s">
        <v>166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294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293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16.5" customHeight="1">
      <c r="A197" s="20"/>
      <c r="B197" s="197"/>
      <c r="C197" s="109" t="s">
        <v>259</v>
      </c>
      <c r="D197" s="109" t="s">
        <v>163</v>
      </c>
      <c r="E197" s="110" t="s">
        <v>295</v>
      </c>
      <c r="F197" s="111" t="s">
        <v>296</v>
      </c>
      <c r="G197" s="112" t="s">
        <v>297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298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296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24.2" customHeight="1">
      <c r="A199" s="20"/>
      <c r="B199" s="197"/>
      <c r="C199" s="109" t="s">
        <v>299</v>
      </c>
      <c r="D199" s="109" t="s">
        <v>163</v>
      </c>
      <c r="E199" s="110" t="s">
        <v>300</v>
      </c>
      <c r="F199" s="111" t="s">
        <v>301</v>
      </c>
      <c r="G199" s="112" t="s">
        <v>166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302</v>
      </c>
    </row>
    <row r="200" spans="1:65" s="2" customFormat="1" ht="24.2" customHeight="1">
      <c r="A200" s="20"/>
      <c r="B200" s="197"/>
      <c r="C200" s="109" t="s">
        <v>263</v>
      </c>
      <c r="D200" s="109" t="s">
        <v>163</v>
      </c>
      <c r="E200" s="110" t="s">
        <v>303</v>
      </c>
      <c r="F200" s="111" t="s">
        <v>304</v>
      </c>
      <c r="G200" s="112" t="s">
        <v>166</v>
      </c>
      <c r="H200" s="113">
        <v>2</v>
      </c>
      <c r="I200" s="114"/>
      <c r="J200" s="115"/>
      <c r="K200" s="198">
        <f>ROUND(P200*H200,2)</f>
        <v>0</v>
      </c>
      <c r="L200" s="180"/>
      <c r="M200" s="116"/>
      <c r="N200" s="117" t="s">
        <v>1</v>
      </c>
      <c r="O200" s="118" t="s">
        <v>37</v>
      </c>
      <c r="P200" s="119">
        <f>I200+J200</f>
        <v>0</v>
      </c>
      <c r="Q200" s="119">
        <f>ROUND(I200*H200,2)</f>
        <v>0</v>
      </c>
      <c r="R200" s="119">
        <f>ROUND(J200*H200,2)</f>
        <v>0</v>
      </c>
      <c r="S200" s="42"/>
      <c r="T200" s="120">
        <f>S200*H200</f>
        <v>0</v>
      </c>
      <c r="U200" s="120">
        <v>0</v>
      </c>
      <c r="V200" s="120">
        <f>U200*H200</f>
        <v>0</v>
      </c>
      <c r="W200" s="120">
        <v>0</v>
      </c>
      <c r="X200" s="121">
        <f>W200*H200</f>
        <v>0</v>
      </c>
      <c r="Y200" s="20"/>
      <c r="Z200" s="20"/>
      <c r="AA200" s="20"/>
      <c r="AB200" s="20"/>
      <c r="AC200" s="20"/>
      <c r="AD200" s="20"/>
      <c r="AE200" s="20"/>
      <c r="AR200" s="122" t="s">
        <v>167</v>
      </c>
      <c r="AT200" s="122" t="s">
        <v>163</v>
      </c>
      <c r="AU200" s="122" t="s">
        <v>84</v>
      </c>
      <c r="AY200" s="14" t="s">
        <v>160</v>
      </c>
      <c r="BE200" s="123">
        <f>IF(O200="základní",K200,0)</f>
        <v>0</v>
      </c>
      <c r="BF200" s="123">
        <f>IF(O200="snížená",K200,0)</f>
        <v>0</v>
      </c>
      <c r="BG200" s="123">
        <f>IF(O200="zákl. přenesená",K200,0)</f>
        <v>0</v>
      </c>
      <c r="BH200" s="123">
        <f>IF(O200="sníž. přenesená",K200,0)</f>
        <v>0</v>
      </c>
      <c r="BI200" s="123">
        <f>IF(O200="nulová",K200,0)</f>
        <v>0</v>
      </c>
      <c r="BJ200" s="14" t="s">
        <v>82</v>
      </c>
      <c r="BK200" s="123">
        <f>ROUND(P200*H200,2)</f>
        <v>0</v>
      </c>
      <c r="BL200" s="14" t="s">
        <v>168</v>
      </c>
      <c r="BM200" s="122" t="s">
        <v>305</v>
      </c>
    </row>
    <row r="201" spans="1:47" s="2" customFormat="1" ht="12">
      <c r="A201" s="20"/>
      <c r="B201" s="150"/>
      <c r="C201" s="42"/>
      <c r="D201" s="199" t="s">
        <v>169</v>
      </c>
      <c r="E201" s="42"/>
      <c r="F201" s="200" t="s">
        <v>304</v>
      </c>
      <c r="G201" s="42"/>
      <c r="H201" s="42"/>
      <c r="I201" s="201"/>
      <c r="J201" s="201"/>
      <c r="K201" s="151"/>
      <c r="L201" s="20"/>
      <c r="M201" s="21"/>
      <c r="N201" s="124"/>
      <c r="O201" s="125"/>
      <c r="P201" s="42"/>
      <c r="Q201" s="42"/>
      <c r="R201" s="42"/>
      <c r="S201" s="42"/>
      <c r="T201" s="42"/>
      <c r="U201" s="42"/>
      <c r="V201" s="42"/>
      <c r="W201" s="42"/>
      <c r="X201" s="43"/>
      <c r="Y201" s="20"/>
      <c r="Z201" s="20"/>
      <c r="AA201" s="20"/>
      <c r="AB201" s="20"/>
      <c r="AC201" s="20"/>
      <c r="AD201" s="20"/>
      <c r="AE201" s="20"/>
      <c r="AT201" s="14" t="s">
        <v>169</v>
      </c>
      <c r="AU201" s="14" t="s">
        <v>84</v>
      </c>
    </row>
    <row r="202" spans="1:65" s="2" customFormat="1" ht="72">
      <c r="A202" s="20"/>
      <c r="B202" s="197"/>
      <c r="C202" s="109" t="s">
        <v>306</v>
      </c>
      <c r="D202" s="109" t="s">
        <v>163</v>
      </c>
      <c r="E202" s="110" t="s">
        <v>307</v>
      </c>
      <c r="F202" s="111" t="s">
        <v>488</v>
      </c>
      <c r="G202" s="112" t="s">
        <v>166</v>
      </c>
      <c r="H202" s="113">
        <v>2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308</v>
      </c>
    </row>
    <row r="203" spans="1:47" s="2" customFormat="1" ht="12">
      <c r="A203" s="20"/>
      <c r="B203" s="150"/>
      <c r="C203" s="42"/>
      <c r="D203" s="199" t="s">
        <v>169</v>
      </c>
      <c r="E203" s="42"/>
      <c r="F203" s="200"/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169</v>
      </c>
      <c r="AU203" s="14" t="s">
        <v>84</v>
      </c>
    </row>
    <row r="204" spans="2:63" s="12" customFormat="1" ht="22.9" customHeight="1">
      <c r="B204" s="190"/>
      <c r="C204" s="103"/>
      <c r="D204" s="191" t="s">
        <v>73</v>
      </c>
      <c r="E204" s="195" t="s">
        <v>309</v>
      </c>
      <c r="F204" s="195" t="s">
        <v>309</v>
      </c>
      <c r="G204" s="103"/>
      <c r="H204" s="103"/>
      <c r="I204" s="193"/>
      <c r="J204" s="193"/>
      <c r="K204" s="196">
        <f>BK204</f>
        <v>0</v>
      </c>
      <c r="M204" s="100"/>
      <c r="N204" s="102"/>
      <c r="O204" s="103"/>
      <c r="P204" s="103"/>
      <c r="Q204" s="104">
        <f>SUM(Q205:Q214)</f>
        <v>0</v>
      </c>
      <c r="R204" s="104">
        <f>SUM(R205:R214)</f>
        <v>0</v>
      </c>
      <c r="S204" s="103"/>
      <c r="T204" s="105">
        <f>SUM(T205:T214)</f>
        <v>0</v>
      </c>
      <c r="U204" s="103"/>
      <c r="V204" s="105">
        <f>SUM(V205:V214)</f>
        <v>0</v>
      </c>
      <c r="W204" s="103"/>
      <c r="X204" s="106">
        <f>SUM(X205:X214)</f>
        <v>0</v>
      </c>
      <c r="AR204" s="101" t="s">
        <v>82</v>
      </c>
      <c r="AT204" s="107" t="s">
        <v>73</v>
      </c>
      <c r="AU204" s="107" t="s">
        <v>82</v>
      </c>
      <c r="AY204" s="101" t="s">
        <v>160</v>
      </c>
      <c r="BK204" s="108">
        <f>SUM(BK205:BK214)</f>
        <v>0</v>
      </c>
    </row>
    <row r="205" spans="1:65" s="2" customFormat="1" ht="24.2" customHeight="1">
      <c r="A205" s="20"/>
      <c r="B205" s="197"/>
      <c r="C205" s="126" t="s">
        <v>267</v>
      </c>
      <c r="D205" s="126" t="s">
        <v>182</v>
      </c>
      <c r="E205" s="127" t="s">
        <v>310</v>
      </c>
      <c r="F205" s="128" t="s">
        <v>311</v>
      </c>
      <c r="G205" s="129" t="s">
        <v>312</v>
      </c>
      <c r="H205" s="130">
        <v>1</v>
      </c>
      <c r="I205" s="131"/>
      <c r="J205" s="131"/>
      <c r="K205" s="203">
        <f>ROUND(P205*H205,2)</f>
        <v>0</v>
      </c>
      <c r="L205" s="181"/>
      <c r="M205" s="21"/>
      <c r="N205" s="132" t="s">
        <v>1</v>
      </c>
      <c r="O205" s="118" t="s">
        <v>37</v>
      </c>
      <c r="P205" s="119">
        <f>I205+J205</f>
        <v>0</v>
      </c>
      <c r="Q205" s="119">
        <f>ROUND(I205*H205,2)</f>
        <v>0</v>
      </c>
      <c r="R205" s="119">
        <f>ROUND(J205*H205,2)</f>
        <v>0</v>
      </c>
      <c r="S205" s="42"/>
      <c r="T205" s="120">
        <f>S205*H205</f>
        <v>0</v>
      </c>
      <c r="U205" s="120">
        <v>0</v>
      </c>
      <c r="V205" s="120">
        <f>U205*H205</f>
        <v>0</v>
      </c>
      <c r="W205" s="120">
        <v>0</v>
      </c>
      <c r="X205" s="121">
        <f>W205*H205</f>
        <v>0</v>
      </c>
      <c r="Y205" s="20"/>
      <c r="Z205" s="20"/>
      <c r="AA205" s="20"/>
      <c r="AB205" s="20"/>
      <c r="AC205" s="20"/>
      <c r="AD205" s="20"/>
      <c r="AE205" s="20"/>
      <c r="AR205" s="122" t="s">
        <v>168</v>
      </c>
      <c r="AT205" s="122" t="s">
        <v>182</v>
      </c>
      <c r="AU205" s="122" t="s">
        <v>84</v>
      </c>
      <c r="AY205" s="14" t="s">
        <v>160</v>
      </c>
      <c r="BE205" s="123">
        <f>IF(O205="základní",K205,0)</f>
        <v>0</v>
      </c>
      <c r="BF205" s="123">
        <f>IF(O205="snížená",K205,0)</f>
        <v>0</v>
      </c>
      <c r="BG205" s="123">
        <f>IF(O205="zákl. přenesená",K205,0)</f>
        <v>0</v>
      </c>
      <c r="BH205" s="123">
        <f>IF(O205="sníž. přenesená",K205,0)</f>
        <v>0</v>
      </c>
      <c r="BI205" s="123">
        <f>IF(O205="nulová",K205,0)</f>
        <v>0</v>
      </c>
      <c r="BJ205" s="14" t="s">
        <v>82</v>
      </c>
      <c r="BK205" s="123">
        <f>ROUND(P205*H205,2)</f>
        <v>0</v>
      </c>
      <c r="BL205" s="14" t="s">
        <v>168</v>
      </c>
      <c r="BM205" s="122" t="s">
        <v>313</v>
      </c>
    </row>
    <row r="206" spans="1:47" s="2" customFormat="1" ht="12">
      <c r="A206" s="20"/>
      <c r="B206" s="150"/>
      <c r="C206" s="42"/>
      <c r="D206" s="199" t="s">
        <v>169</v>
      </c>
      <c r="E206" s="42"/>
      <c r="F206" s="200" t="s">
        <v>311</v>
      </c>
      <c r="G206" s="42"/>
      <c r="H206" s="42"/>
      <c r="I206" s="201"/>
      <c r="J206" s="201"/>
      <c r="K206" s="151"/>
      <c r="L206" s="20"/>
      <c r="M206" s="21"/>
      <c r="N206" s="124"/>
      <c r="O206" s="125"/>
      <c r="P206" s="42"/>
      <c r="Q206" s="42"/>
      <c r="R206" s="42"/>
      <c r="S206" s="42"/>
      <c r="T206" s="42"/>
      <c r="U206" s="42"/>
      <c r="V206" s="42"/>
      <c r="W206" s="42"/>
      <c r="X206" s="43"/>
      <c r="Y206" s="20"/>
      <c r="Z206" s="20"/>
      <c r="AA206" s="20"/>
      <c r="AB206" s="20"/>
      <c r="AC206" s="20"/>
      <c r="AD206" s="20"/>
      <c r="AE206" s="20"/>
      <c r="AT206" s="14" t="s">
        <v>169</v>
      </c>
      <c r="AU206" s="14" t="s">
        <v>84</v>
      </c>
    </row>
    <row r="207" spans="1:65" s="2" customFormat="1" ht="44.25" customHeight="1">
      <c r="A207" s="20"/>
      <c r="B207" s="197"/>
      <c r="C207" s="126" t="s">
        <v>314</v>
      </c>
      <c r="D207" s="126" t="s">
        <v>182</v>
      </c>
      <c r="E207" s="127" t="s">
        <v>315</v>
      </c>
      <c r="F207" s="128" t="s">
        <v>316</v>
      </c>
      <c r="G207" s="129" t="s">
        <v>166</v>
      </c>
      <c r="H207" s="130">
        <v>1</v>
      </c>
      <c r="I207" s="131"/>
      <c r="J207" s="131"/>
      <c r="K207" s="203">
        <f>ROUND(P207*H207,2)</f>
        <v>0</v>
      </c>
      <c r="L207" s="181"/>
      <c r="M207" s="21"/>
      <c r="N207" s="132" t="s">
        <v>1</v>
      </c>
      <c r="O207" s="118" t="s">
        <v>37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2"/>
      <c r="T207" s="120">
        <f>S207*H207</f>
        <v>0</v>
      </c>
      <c r="U207" s="120">
        <v>0</v>
      </c>
      <c r="V207" s="120">
        <f>U207*H207</f>
        <v>0</v>
      </c>
      <c r="W207" s="120">
        <v>0</v>
      </c>
      <c r="X207" s="121">
        <f>W207*H207</f>
        <v>0</v>
      </c>
      <c r="Y207" s="20"/>
      <c r="Z207" s="20"/>
      <c r="AA207" s="20"/>
      <c r="AB207" s="20"/>
      <c r="AC207" s="20"/>
      <c r="AD207" s="20"/>
      <c r="AE207" s="20"/>
      <c r="AR207" s="122" t="s">
        <v>168</v>
      </c>
      <c r="AT207" s="122" t="s">
        <v>182</v>
      </c>
      <c r="AU207" s="122" t="s">
        <v>84</v>
      </c>
      <c r="AY207" s="14" t="s">
        <v>160</v>
      </c>
      <c r="BE207" s="123">
        <f>IF(O207="základní",K207,0)</f>
        <v>0</v>
      </c>
      <c r="BF207" s="123">
        <f>IF(O207="snížená",K207,0)</f>
        <v>0</v>
      </c>
      <c r="BG207" s="123">
        <f>IF(O207="zákl. přenesená",K207,0)</f>
        <v>0</v>
      </c>
      <c r="BH207" s="123">
        <f>IF(O207="sníž. přenesená",K207,0)</f>
        <v>0</v>
      </c>
      <c r="BI207" s="123">
        <f>IF(O207="nulová",K207,0)</f>
        <v>0</v>
      </c>
      <c r="BJ207" s="14" t="s">
        <v>82</v>
      </c>
      <c r="BK207" s="123">
        <f>ROUND(P207*H207,2)</f>
        <v>0</v>
      </c>
      <c r="BL207" s="14" t="s">
        <v>168</v>
      </c>
      <c r="BM207" s="122" t="s">
        <v>317</v>
      </c>
    </row>
    <row r="208" spans="1:47" s="2" customFormat="1" ht="19.5">
      <c r="A208" s="20"/>
      <c r="B208" s="150"/>
      <c r="C208" s="42"/>
      <c r="D208" s="199" t="s">
        <v>169</v>
      </c>
      <c r="E208" s="42"/>
      <c r="F208" s="200" t="s">
        <v>318</v>
      </c>
      <c r="G208" s="42"/>
      <c r="H208" s="42"/>
      <c r="I208" s="201"/>
      <c r="J208" s="201"/>
      <c r="K208" s="151"/>
      <c r="L208" s="20"/>
      <c r="M208" s="21"/>
      <c r="N208" s="124"/>
      <c r="O208" s="125"/>
      <c r="P208" s="42"/>
      <c r="Q208" s="42"/>
      <c r="R208" s="42"/>
      <c r="S208" s="42"/>
      <c r="T208" s="42"/>
      <c r="U208" s="42"/>
      <c r="V208" s="42"/>
      <c r="W208" s="42"/>
      <c r="X208" s="43"/>
      <c r="Y208" s="20"/>
      <c r="Z208" s="20"/>
      <c r="AA208" s="20"/>
      <c r="AB208" s="20"/>
      <c r="AC208" s="20"/>
      <c r="AD208" s="20"/>
      <c r="AE208" s="20"/>
      <c r="AT208" s="14" t="s">
        <v>169</v>
      </c>
      <c r="AU208" s="14" t="s">
        <v>84</v>
      </c>
    </row>
    <row r="209" spans="1:65" s="2" customFormat="1" ht="24.2" customHeight="1">
      <c r="A209" s="20"/>
      <c r="B209" s="197"/>
      <c r="C209" s="126" t="s">
        <v>319</v>
      </c>
      <c r="D209" s="126" t="s">
        <v>182</v>
      </c>
      <c r="E209" s="127" t="s">
        <v>320</v>
      </c>
      <c r="F209" s="128" t="s">
        <v>321</v>
      </c>
      <c r="G209" s="129" t="s">
        <v>166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322</v>
      </c>
    </row>
    <row r="210" spans="1:47" s="2" customFormat="1" ht="12">
      <c r="A210" s="20"/>
      <c r="B210" s="150"/>
      <c r="C210" s="42"/>
      <c r="D210" s="199" t="s">
        <v>169</v>
      </c>
      <c r="E210" s="42"/>
      <c r="F210" s="200" t="s">
        <v>321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24.2" customHeight="1">
      <c r="A211" s="20"/>
      <c r="B211" s="197"/>
      <c r="C211" s="126" t="s">
        <v>323</v>
      </c>
      <c r="D211" s="126" t="s">
        <v>182</v>
      </c>
      <c r="E211" s="127" t="s">
        <v>324</v>
      </c>
      <c r="F211" s="128" t="s">
        <v>325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326</v>
      </c>
    </row>
    <row r="212" spans="1:47" s="2" customFormat="1" ht="12">
      <c r="A212" s="20"/>
      <c r="B212" s="150"/>
      <c r="C212" s="42"/>
      <c r="D212" s="199" t="s">
        <v>169</v>
      </c>
      <c r="E212" s="42"/>
      <c r="F212" s="200" t="s">
        <v>325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16.5" customHeight="1">
      <c r="A213" s="20"/>
      <c r="B213" s="197"/>
      <c r="C213" s="126" t="s">
        <v>327</v>
      </c>
      <c r="D213" s="126" t="s">
        <v>182</v>
      </c>
      <c r="E213" s="127" t="s">
        <v>328</v>
      </c>
      <c r="F213" s="128" t="s">
        <v>329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330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329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2:63" s="12" customFormat="1" ht="22.9" customHeight="1">
      <c r="B215" s="190"/>
      <c r="C215" s="103"/>
      <c r="D215" s="191" t="s">
        <v>73</v>
      </c>
      <c r="E215" s="195" t="s">
        <v>331</v>
      </c>
      <c r="F215" s="195" t="s">
        <v>332</v>
      </c>
      <c r="G215" s="103"/>
      <c r="H215" s="103"/>
      <c r="I215" s="193"/>
      <c r="J215" s="193"/>
      <c r="K215" s="196">
        <f>BK215</f>
        <v>0</v>
      </c>
      <c r="M215" s="100"/>
      <c r="N215" s="102"/>
      <c r="O215" s="103"/>
      <c r="P215" s="103"/>
      <c r="Q215" s="104">
        <f>SUM(Q216:Q225)</f>
        <v>0</v>
      </c>
      <c r="R215" s="104">
        <f>SUM(R216:R225)</f>
        <v>0</v>
      </c>
      <c r="S215" s="103"/>
      <c r="T215" s="105">
        <f>SUM(T216:T225)</f>
        <v>0</v>
      </c>
      <c r="U215" s="103"/>
      <c r="V215" s="105">
        <f>SUM(V216:V225)</f>
        <v>7E-05</v>
      </c>
      <c r="W215" s="103"/>
      <c r="X215" s="106">
        <f>SUM(X216:X225)</f>
        <v>0</v>
      </c>
      <c r="AR215" s="101" t="s">
        <v>82</v>
      </c>
      <c r="AT215" s="107" t="s">
        <v>73</v>
      </c>
      <c r="AU215" s="107" t="s">
        <v>82</v>
      </c>
      <c r="AY215" s="101" t="s">
        <v>160</v>
      </c>
      <c r="BK215" s="108">
        <f>SUM(BK216:BK225)</f>
        <v>0</v>
      </c>
    </row>
    <row r="216" spans="1:65" s="2" customFormat="1" ht="66.75" customHeight="1">
      <c r="A216" s="20"/>
      <c r="B216" s="197"/>
      <c r="C216" s="126" t="s">
        <v>333</v>
      </c>
      <c r="D216" s="126" t="s">
        <v>182</v>
      </c>
      <c r="E216" s="127" t="s">
        <v>334</v>
      </c>
      <c r="F216" s="128" t="s">
        <v>335</v>
      </c>
      <c r="G216" s="129" t="s">
        <v>336</v>
      </c>
      <c r="H216" s="130">
        <v>20</v>
      </c>
      <c r="I216" s="131"/>
      <c r="J216" s="131"/>
      <c r="K216" s="203">
        <f>ROUND(P216*H216,2)</f>
        <v>0</v>
      </c>
      <c r="L216" s="181"/>
      <c r="M216" s="21"/>
      <c r="N216" s="132" t="s">
        <v>1</v>
      </c>
      <c r="O216" s="118" t="s">
        <v>37</v>
      </c>
      <c r="P216" s="119">
        <f>I216+J216</f>
        <v>0</v>
      </c>
      <c r="Q216" s="119">
        <f>ROUND(I216*H216,2)</f>
        <v>0</v>
      </c>
      <c r="R216" s="119">
        <f>ROUND(J216*H216,2)</f>
        <v>0</v>
      </c>
      <c r="S216" s="42"/>
      <c r="T216" s="120">
        <f>S216*H216</f>
        <v>0</v>
      </c>
      <c r="U216" s="120">
        <v>0</v>
      </c>
      <c r="V216" s="120">
        <f>U216*H216</f>
        <v>0</v>
      </c>
      <c r="W216" s="120">
        <v>0</v>
      </c>
      <c r="X216" s="121">
        <f>W216*H216</f>
        <v>0</v>
      </c>
      <c r="Y216" s="20"/>
      <c r="Z216" s="20"/>
      <c r="AA216" s="20"/>
      <c r="AB216" s="20"/>
      <c r="AC216" s="20"/>
      <c r="AD216" s="20"/>
      <c r="AE216" s="20"/>
      <c r="AR216" s="122" t="s">
        <v>168</v>
      </c>
      <c r="AT216" s="122" t="s">
        <v>182</v>
      </c>
      <c r="AU216" s="122" t="s">
        <v>84</v>
      </c>
      <c r="AY216" s="14" t="s">
        <v>160</v>
      </c>
      <c r="BE216" s="123">
        <f>IF(O216="základní",K216,0)</f>
        <v>0</v>
      </c>
      <c r="BF216" s="123">
        <f>IF(O216="snížená",K216,0)</f>
        <v>0</v>
      </c>
      <c r="BG216" s="123">
        <f>IF(O216="zákl. přenesená",K216,0)</f>
        <v>0</v>
      </c>
      <c r="BH216" s="123">
        <f>IF(O216="sníž. přenesená",K216,0)</f>
        <v>0</v>
      </c>
      <c r="BI216" s="123">
        <f>IF(O216="nulová",K216,0)</f>
        <v>0</v>
      </c>
      <c r="BJ216" s="14" t="s">
        <v>82</v>
      </c>
      <c r="BK216" s="123">
        <f>ROUND(P216*H216,2)</f>
        <v>0</v>
      </c>
      <c r="BL216" s="14" t="s">
        <v>168</v>
      </c>
      <c r="BM216" s="122" t="s">
        <v>337</v>
      </c>
    </row>
    <row r="217" spans="1:47" s="2" customFormat="1" ht="39">
      <c r="A217" s="20"/>
      <c r="B217" s="150"/>
      <c r="C217" s="42"/>
      <c r="D217" s="199" t="s">
        <v>169</v>
      </c>
      <c r="E217" s="42"/>
      <c r="F217" s="200" t="s">
        <v>338</v>
      </c>
      <c r="G217" s="42"/>
      <c r="H217" s="42"/>
      <c r="I217" s="201"/>
      <c r="J217" s="201"/>
      <c r="K217" s="151"/>
      <c r="L217" s="20"/>
      <c r="M217" s="21"/>
      <c r="N217" s="124"/>
      <c r="O217" s="125"/>
      <c r="P217" s="42"/>
      <c r="Q217" s="42"/>
      <c r="R217" s="42"/>
      <c r="S217" s="42"/>
      <c r="T217" s="42"/>
      <c r="U217" s="42"/>
      <c r="V217" s="42"/>
      <c r="W217" s="42"/>
      <c r="X217" s="43"/>
      <c r="Y217" s="20"/>
      <c r="Z217" s="20"/>
      <c r="AA217" s="20"/>
      <c r="AB217" s="20"/>
      <c r="AC217" s="20"/>
      <c r="AD217" s="20"/>
      <c r="AE217" s="20"/>
      <c r="AT217" s="14" t="s">
        <v>169</v>
      </c>
      <c r="AU217" s="14" t="s">
        <v>84</v>
      </c>
    </row>
    <row r="218" spans="1:65" s="2" customFormat="1" ht="55.5" customHeight="1">
      <c r="A218" s="20"/>
      <c r="B218" s="197"/>
      <c r="C218" s="126" t="s">
        <v>339</v>
      </c>
      <c r="D218" s="126" t="s">
        <v>182</v>
      </c>
      <c r="E218" s="127" t="s">
        <v>340</v>
      </c>
      <c r="F218" s="128" t="s">
        <v>341</v>
      </c>
      <c r="G218" s="129" t="s">
        <v>277</v>
      </c>
      <c r="H218" s="130">
        <v>25</v>
      </c>
      <c r="I218" s="131"/>
      <c r="J218" s="131"/>
      <c r="K218" s="203">
        <f>ROUND(P218*H218,2)</f>
        <v>0</v>
      </c>
      <c r="L218" s="181"/>
      <c r="M218" s="21"/>
      <c r="N218" s="132" t="s">
        <v>1</v>
      </c>
      <c r="O218" s="118" t="s">
        <v>37</v>
      </c>
      <c r="P218" s="119">
        <f>I218+J218</f>
        <v>0</v>
      </c>
      <c r="Q218" s="119">
        <f>ROUND(I218*H218,2)</f>
        <v>0</v>
      </c>
      <c r="R218" s="119">
        <f>ROUND(J218*H218,2)</f>
        <v>0</v>
      </c>
      <c r="S218" s="42"/>
      <c r="T218" s="120">
        <f>S218*H218</f>
        <v>0</v>
      </c>
      <c r="U218" s="120">
        <v>0</v>
      </c>
      <c r="V218" s="120">
        <f>U218*H218</f>
        <v>0</v>
      </c>
      <c r="W218" s="120">
        <v>0</v>
      </c>
      <c r="X218" s="121">
        <f>W218*H218</f>
        <v>0</v>
      </c>
      <c r="Y218" s="20"/>
      <c r="Z218" s="20"/>
      <c r="AA218" s="20"/>
      <c r="AB218" s="20"/>
      <c r="AC218" s="20"/>
      <c r="AD218" s="20"/>
      <c r="AE218" s="20"/>
      <c r="AR218" s="122" t="s">
        <v>168</v>
      </c>
      <c r="AT218" s="122" t="s">
        <v>182</v>
      </c>
      <c r="AU218" s="122" t="s">
        <v>84</v>
      </c>
      <c r="AY218" s="14" t="s">
        <v>160</v>
      </c>
      <c r="BE218" s="123">
        <f>IF(O218="základní",K218,0)</f>
        <v>0</v>
      </c>
      <c r="BF218" s="123">
        <f>IF(O218="snížená",K218,0)</f>
        <v>0</v>
      </c>
      <c r="BG218" s="123">
        <f>IF(O218="zákl. přenesená",K218,0)</f>
        <v>0</v>
      </c>
      <c r="BH218" s="123">
        <f>IF(O218="sníž. přenesená",K218,0)</f>
        <v>0</v>
      </c>
      <c r="BI218" s="123">
        <f>IF(O218="nulová",K218,0)</f>
        <v>0</v>
      </c>
      <c r="BJ218" s="14" t="s">
        <v>82</v>
      </c>
      <c r="BK218" s="123">
        <f>ROUND(P218*H218,2)</f>
        <v>0</v>
      </c>
      <c r="BL218" s="14" t="s">
        <v>168</v>
      </c>
      <c r="BM218" s="122" t="s">
        <v>342</v>
      </c>
    </row>
    <row r="219" spans="1:47" s="2" customFormat="1" ht="39">
      <c r="A219" s="20"/>
      <c r="B219" s="150"/>
      <c r="C219" s="42"/>
      <c r="D219" s="199" t="s">
        <v>169</v>
      </c>
      <c r="E219" s="42"/>
      <c r="F219" s="200" t="s">
        <v>343</v>
      </c>
      <c r="G219" s="42"/>
      <c r="H219" s="42"/>
      <c r="I219" s="201"/>
      <c r="J219" s="201"/>
      <c r="K219" s="151"/>
      <c r="L219" s="20"/>
      <c r="M219" s="21"/>
      <c r="N219" s="124"/>
      <c r="O219" s="125"/>
      <c r="P219" s="42"/>
      <c r="Q219" s="42"/>
      <c r="R219" s="42"/>
      <c r="S219" s="42"/>
      <c r="T219" s="42"/>
      <c r="U219" s="42"/>
      <c r="V219" s="42"/>
      <c r="W219" s="42"/>
      <c r="X219" s="43"/>
      <c r="Y219" s="20"/>
      <c r="Z219" s="20"/>
      <c r="AA219" s="20"/>
      <c r="AB219" s="20"/>
      <c r="AC219" s="20"/>
      <c r="AD219" s="20"/>
      <c r="AE219" s="20"/>
      <c r="AT219" s="14" t="s">
        <v>169</v>
      </c>
      <c r="AU219" s="14" t="s">
        <v>84</v>
      </c>
    </row>
    <row r="220" spans="1:65" s="2" customFormat="1" ht="16.5" customHeight="1">
      <c r="A220" s="20"/>
      <c r="B220" s="197"/>
      <c r="C220" s="126" t="s">
        <v>344</v>
      </c>
      <c r="D220" s="126" t="s">
        <v>182</v>
      </c>
      <c r="E220" s="127" t="s">
        <v>269</v>
      </c>
      <c r="F220" s="128" t="s">
        <v>345</v>
      </c>
      <c r="G220" s="129" t="s">
        <v>297</v>
      </c>
      <c r="H220" s="130">
        <v>1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346</v>
      </c>
    </row>
    <row r="221" spans="1:47" s="2" customFormat="1" ht="12">
      <c r="A221" s="20"/>
      <c r="B221" s="150"/>
      <c r="C221" s="42"/>
      <c r="D221" s="199" t="s">
        <v>169</v>
      </c>
      <c r="E221" s="42"/>
      <c r="F221" s="200" t="s">
        <v>345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24.2" customHeight="1">
      <c r="A222" s="20"/>
      <c r="B222" s="197"/>
      <c r="C222" s="126" t="s">
        <v>347</v>
      </c>
      <c r="D222" s="126" t="s">
        <v>182</v>
      </c>
      <c r="E222" s="127" t="s">
        <v>271</v>
      </c>
      <c r="F222" s="128" t="s">
        <v>348</v>
      </c>
      <c r="G222" s="129" t="s">
        <v>336</v>
      </c>
      <c r="H222" s="130">
        <v>20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349</v>
      </c>
    </row>
    <row r="223" spans="1:47" s="2" customFormat="1" ht="19.5">
      <c r="A223" s="20"/>
      <c r="B223" s="150"/>
      <c r="C223" s="42"/>
      <c r="D223" s="199" t="s">
        <v>169</v>
      </c>
      <c r="E223" s="42"/>
      <c r="F223" s="200" t="s">
        <v>348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37.9" customHeight="1">
      <c r="A224" s="20"/>
      <c r="B224" s="197"/>
      <c r="C224" s="126" t="s">
        <v>350</v>
      </c>
      <c r="D224" s="126" t="s">
        <v>182</v>
      </c>
      <c r="E224" s="127" t="s">
        <v>351</v>
      </c>
      <c r="F224" s="128" t="s">
        <v>352</v>
      </c>
      <c r="G224" s="129" t="s">
        <v>353</v>
      </c>
      <c r="H224" s="130">
        <v>1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7E-05</v>
      </c>
      <c r="V224" s="120">
        <f>U224*H224</f>
        <v>7E-05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354</v>
      </c>
    </row>
    <row r="225" spans="1:47" s="2" customFormat="1" ht="19.5">
      <c r="A225" s="20"/>
      <c r="B225" s="150"/>
      <c r="C225" s="42"/>
      <c r="D225" s="199" t="s">
        <v>169</v>
      </c>
      <c r="E225" s="42"/>
      <c r="F225" s="200" t="s">
        <v>355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2:63" s="12" customFormat="1" ht="22.9" customHeight="1">
      <c r="B226" s="190"/>
      <c r="C226" s="103"/>
      <c r="D226" s="191" t="s">
        <v>73</v>
      </c>
      <c r="E226" s="195" t="s">
        <v>356</v>
      </c>
      <c r="F226" s="195" t="s">
        <v>357</v>
      </c>
      <c r="G226" s="103"/>
      <c r="H226" s="103"/>
      <c r="I226" s="193"/>
      <c r="J226" s="193"/>
      <c r="K226" s="196">
        <f>BK226</f>
        <v>0</v>
      </c>
      <c r="M226" s="100"/>
      <c r="N226" s="102"/>
      <c r="O226" s="103"/>
      <c r="P226" s="103"/>
      <c r="Q226" s="104">
        <f>SUM(Q227:Q232)</f>
        <v>0</v>
      </c>
      <c r="R226" s="104">
        <f>SUM(R227:R232)</f>
        <v>0</v>
      </c>
      <c r="S226" s="103"/>
      <c r="T226" s="105">
        <f>SUM(T227:T232)</f>
        <v>0</v>
      </c>
      <c r="U226" s="103"/>
      <c r="V226" s="105">
        <f>SUM(V227:V232)</f>
        <v>0</v>
      </c>
      <c r="W226" s="103"/>
      <c r="X226" s="106">
        <f>SUM(X227:X232)</f>
        <v>0</v>
      </c>
      <c r="AR226" s="101" t="s">
        <v>82</v>
      </c>
      <c r="AT226" s="107" t="s">
        <v>73</v>
      </c>
      <c r="AU226" s="107" t="s">
        <v>82</v>
      </c>
      <c r="AY226" s="101" t="s">
        <v>160</v>
      </c>
      <c r="BK226" s="108">
        <f>SUM(BK227:BK232)</f>
        <v>0</v>
      </c>
    </row>
    <row r="227" spans="1:65" s="2" customFormat="1" ht="21.75" customHeight="1">
      <c r="A227" s="20"/>
      <c r="B227" s="197"/>
      <c r="C227" s="126" t="s">
        <v>200</v>
      </c>
      <c r="D227" s="126" t="s">
        <v>182</v>
      </c>
      <c r="E227" s="127" t="s">
        <v>358</v>
      </c>
      <c r="F227" s="128" t="s">
        <v>359</v>
      </c>
      <c r="G227" s="129" t="s">
        <v>360</v>
      </c>
      <c r="H227" s="130">
        <v>22</v>
      </c>
      <c r="I227" s="131"/>
      <c r="J227" s="131"/>
      <c r="K227" s="203">
        <f>ROUND(P227*H227,2)</f>
        <v>0</v>
      </c>
      <c r="L227" s="181"/>
      <c r="M227" s="21"/>
      <c r="N227" s="132" t="s">
        <v>1</v>
      </c>
      <c r="O227" s="118" t="s">
        <v>37</v>
      </c>
      <c r="P227" s="119">
        <f>I227+J227</f>
        <v>0</v>
      </c>
      <c r="Q227" s="119">
        <f>ROUND(I227*H227,2)</f>
        <v>0</v>
      </c>
      <c r="R227" s="119">
        <f>ROUND(J227*H227,2)</f>
        <v>0</v>
      </c>
      <c r="S227" s="42"/>
      <c r="T227" s="120">
        <f>S227*H227</f>
        <v>0</v>
      </c>
      <c r="U227" s="120">
        <v>0</v>
      </c>
      <c r="V227" s="120">
        <f>U227*H227</f>
        <v>0</v>
      </c>
      <c r="W227" s="120">
        <v>0</v>
      </c>
      <c r="X227" s="121">
        <f>W227*H227</f>
        <v>0</v>
      </c>
      <c r="Y227" s="20"/>
      <c r="Z227" s="20"/>
      <c r="AA227" s="20"/>
      <c r="AB227" s="20"/>
      <c r="AC227" s="20"/>
      <c r="AD227" s="20"/>
      <c r="AE227" s="20"/>
      <c r="AR227" s="122" t="s">
        <v>168</v>
      </c>
      <c r="AT227" s="122" t="s">
        <v>182</v>
      </c>
      <c r="AU227" s="122" t="s">
        <v>84</v>
      </c>
      <c r="AY227" s="14" t="s">
        <v>160</v>
      </c>
      <c r="BE227" s="123">
        <f>IF(O227="základní",K227,0)</f>
        <v>0</v>
      </c>
      <c r="BF227" s="123">
        <f>IF(O227="snížená",K227,0)</f>
        <v>0</v>
      </c>
      <c r="BG227" s="123">
        <f>IF(O227="zákl. přenesená",K227,0)</f>
        <v>0</v>
      </c>
      <c r="BH227" s="123">
        <f>IF(O227="sníž. přenesená",K227,0)</f>
        <v>0</v>
      </c>
      <c r="BI227" s="123">
        <f>IF(O227="nulová",K227,0)</f>
        <v>0</v>
      </c>
      <c r="BJ227" s="14" t="s">
        <v>82</v>
      </c>
      <c r="BK227" s="123">
        <f>ROUND(P227*H227,2)</f>
        <v>0</v>
      </c>
      <c r="BL227" s="14" t="s">
        <v>168</v>
      </c>
      <c r="BM227" s="122" t="s">
        <v>361</v>
      </c>
    </row>
    <row r="228" spans="1:47" s="2" customFormat="1" ht="12">
      <c r="A228" s="20"/>
      <c r="B228" s="150"/>
      <c r="C228" s="42"/>
      <c r="D228" s="199" t="s">
        <v>169</v>
      </c>
      <c r="E228" s="42"/>
      <c r="F228" s="200" t="s">
        <v>359</v>
      </c>
      <c r="G228" s="42"/>
      <c r="H228" s="42"/>
      <c r="I228" s="201"/>
      <c r="J228" s="201"/>
      <c r="K228" s="151"/>
      <c r="L228" s="20"/>
      <c r="M228" s="21"/>
      <c r="N228" s="124"/>
      <c r="O228" s="125"/>
      <c r="P228" s="42"/>
      <c r="Q228" s="42"/>
      <c r="R228" s="42"/>
      <c r="S228" s="42"/>
      <c r="T228" s="42"/>
      <c r="U228" s="42"/>
      <c r="V228" s="42"/>
      <c r="W228" s="42"/>
      <c r="X228" s="43"/>
      <c r="Y228" s="20"/>
      <c r="Z228" s="20"/>
      <c r="AA228" s="20"/>
      <c r="AB228" s="20"/>
      <c r="AC228" s="20"/>
      <c r="AD228" s="20"/>
      <c r="AE228" s="20"/>
      <c r="AT228" s="14" t="s">
        <v>169</v>
      </c>
      <c r="AU228" s="14" t="s">
        <v>84</v>
      </c>
    </row>
    <row r="229" spans="1:65" s="2" customFormat="1" ht="24.2" customHeight="1">
      <c r="A229" s="20"/>
      <c r="B229" s="197"/>
      <c r="C229" s="126" t="s">
        <v>362</v>
      </c>
      <c r="D229" s="126" t="s">
        <v>182</v>
      </c>
      <c r="E229" s="127" t="s">
        <v>363</v>
      </c>
      <c r="F229" s="128" t="s">
        <v>364</v>
      </c>
      <c r="G229" s="129" t="s">
        <v>360</v>
      </c>
      <c r="H229" s="130">
        <v>22</v>
      </c>
      <c r="I229" s="131"/>
      <c r="J229" s="131"/>
      <c r="K229" s="203">
        <f>ROUND(P229*H229,2)</f>
        <v>0</v>
      </c>
      <c r="L229" s="181"/>
      <c r="M229" s="21"/>
      <c r="N229" s="132" t="s">
        <v>1</v>
      </c>
      <c r="O229" s="118" t="s">
        <v>37</v>
      </c>
      <c r="P229" s="119">
        <f>I229+J229</f>
        <v>0</v>
      </c>
      <c r="Q229" s="119">
        <f>ROUND(I229*H229,2)</f>
        <v>0</v>
      </c>
      <c r="R229" s="119">
        <f>ROUND(J229*H229,2)</f>
        <v>0</v>
      </c>
      <c r="S229" s="42"/>
      <c r="T229" s="120">
        <f>S229*H229</f>
        <v>0</v>
      </c>
      <c r="U229" s="120">
        <v>0</v>
      </c>
      <c r="V229" s="120">
        <f>U229*H229</f>
        <v>0</v>
      </c>
      <c r="W229" s="120">
        <v>0</v>
      </c>
      <c r="X229" s="121">
        <f>W229*H229</f>
        <v>0</v>
      </c>
      <c r="Y229" s="20"/>
      <c r="Z229" s="20"/>
      <c r="AA229" s="20"/>
      <c r="AB229" s="20"/>
      <c r="AC229" s="20"/>
      <c r="AD229" s="20"/>
      <c r="AE229" s="20"/>
      <c r="AR229" s="122" t="s">
        <v>168</v>
      </c>
      <c r="AT229" s="122" t="s">
        <v>182</v>
      </c>
      <c r="AU229" s="122" t="s">
        <v>84</v>
      </c>
      <c r="AY229" s="14" t="s">
        <v>160</v>
      </c>
      <c r="BE229" s="123">
        <f>IF(O229="základní",K229,0)</f>
        <v>0</v>
      </c>
      <c r="BF229" s="123">
        <f>IF(O229="snížená",K229,0)</f>
        <v>0</v>
      </c>
      <c r="BG229" s="123">
        <f>IF(O229="zákl. přenesená",K229,0)</f>
        <v>0</v>
      </c>
      <c r="BH229" s="123">
        <f>IF(O229="sníž. přenesená",K229,0)</f>
        <v>0</v>
      </c>
      <c r="BI229" s="123">
        <f>IF(O229="nulová",K229,0)</f>
        <v>0</v>
      </c>
      <c r="BJ229" s="14" t="s">
        <v>82</v>
      </c>
      <c r="BK229" s="123">
        <f>ROUND(P229*H229,2)</f>
        <v>0</v>
      </c>
      <c r="BL229" s="14" t="s">
        <v>168</v>
      </c>
      <c r="BM229" s="122" t="s">
        <v>365</v>
      </c>
    </row>
    <row r="230" spans="1:47" s="2" customFormat="1" ht="12">
      <c r="A230" s="20"/>
      <c r="B230" s="150"/>
      <c r="C230" s="42"/>
      <c r="D230" s="199" t="s">
        <v>169</v>
      </c>
      <c r="E230" s="42"/>
      <c r="F230" s="200" t="s">
        <v>364</v>
      </c>
      <c r="G230" s="42"/>
      <c r="H230" s="42"/>
      <c r="I230" s="201"/>
      <c r="J230" s="201"/>
      <c r="K230" s="151"/>
      <c r="L230" s="20"/>
      <c r="M230" s="21"/>
      <c r="N230" s="124"/>
      <c r="O230" s="125"/>
      <c r="P230" s="42"/>
      <c r="Q230" s="42"/>
      <c r="R230" s="42"/>
      <c r="S230" s="42"/>
      <c r="T230" s="42"/>
      <c r="U230" s="42"/>
      <c r="V230" s="42"/>
      <c r="W230" s="42"/>
      <c r="X230" s="43"/>
      <c r="Y230" s="20"/>
      <c r="Z230" s="20"/>
      <c r="AA230" s="20"/>
      <c r="AB230" s="20"/>
      <c r="AC230" s="20"/>
      <c r="AD230" s="20"/>
      <c r="AE230" s="20"/>
      <c r="AT230" s="14" t="s">
        <v>169</v>
      </c>
      <c r="AU230" s="14" t="s">
        <v>84</v>
      </c>
    </row>
    <row r="231" spans="1:65" s="2" customFormat="1" ht="33" customHeight="1">
      <c r="A231" s="20"/>
      <c r="B231" s="197"/>
      <c r="C231" s="126" t="s">
        <v>203</v>
      </c>
      <c r="D231" s="126" t="s">
        <v>182</v>
      </c>
      <c r="E231" s="127" t="s">
        <v>366</v>
      </c>
      <c r="F231" s="128" t="s">
        <v>367</v>
      </c>
      <c r="G231" s="129" t="s">
        <v>360</v>
      </c>
      <c r="H231" s="130">
        <v>22</v>
      </c>
      <c r="I231" s="131"/>
      <c r="J231" s="131"/>
      <c r="K231" s="203">
        <f>ROUND(P231*H231,2)</f>
        <v>0</v>
      </c>
      <c r="L231" s="181"/>
      <c r="M231" s="21"/>
      <c r="N231" s="132" t="s">
        <v>1</v>
      </c>
      <c r="O231" s="118" t="s">
        <v>37</v>
      </c>
      <c r="P231" s="119">
        <f>I231+J231</f>
        <v>0</v>
      </c>
      <c r="Q231" s="119">
        <f>ROUND(I231*H231,2)</f>
        <v>0</v>
      </c>
      <c r="R231" s="119">
        <f>ROUND(J231*H231,2)</f>
        <v>0</v>
      </c>
      <c r="S231" s="42"/>
      <c r="T231" s="120">
        <f>S231*H231</f>
        <v>0</v>
      </c>
      <c r="U231" s="120">
        <v>0</v>
      </c>
      <c r="V231" s="120">
        <f>U231*H231</f>
        <v>0</v>
      </c>
      <c r="W231" s="120">
        <v>0</v>
      </c>
      <c r="X231" s="121">
        <f>W231*H231</f>
        <v>0</v>
      </c>
      <c r="Y231" s="20"/>
      <c r="Z231" s="20"/>
      <c r="AA231" s="20"/>
      <c r="AB231" s="20"/>
      <c r="AC231" s="20"/>
      <c r="AD231" s="20"/>
      <c r="AE231" s="20"/>
      <c r="AR231" s="122" t="s">
        <v>168</v>
      </c>
      <c r="AT231" s="122" t="s">
        <v>182</v>
      </c>
      <c r="AU231" s="122" t="s">
        <v>84</v>
      </c>
      <c r="AY231" s="14" t="s">
        <v>160</v>
      </c>
      <c r="BE231" s="123">
        <f>IF(O231="základní",K231,0)</f>
        <v>0</v>
      </c>
      <c r="BF231" s="123">
        <f>IF(O231="snížená",K231,0)</f>
        <v>0</v>
      </c>
      <c r="BG231" s="123">
        <f>IF(O231="zákl. přenesená",K231,0)</f>
        <v>0</v>
      </c>
      <c r="BH231" s="123">
        <f>IF(O231="sníž. přenesená",K231,0)</f>
        <v>0</v>
      </c>
      <c r="BI231" s="123">
        <f>IF(O231="nulová",K231,0)</f>
        <v>0</v>
      </c>
      <c r="BJ231" s="14" t="s">
        <v>82</v>
      </c>
      <c r="BK231" s="123">
        <f>ROUND(P231*H231,2)</f>
        <v>0</v>
      </c>
      <c r="BL231" s="14" t="s">
        <v>168</v>
      </c>
      <c r="BM231" s="122" t="s">
        <v>368</v>
      </c>
    </row>
    <row r="232" spans="1:47" s="2" customFormat="1" ht="19.5">
      <c r="A232" s="20"/>
      <c r="B232" s="150"/>
      <c r="C232" s="42"/>
      <c r="D232" s="199" t="s">
        <v>169</v>
      </c>
      <c r="E232" s="42"/>
      <c r="F232" s="200" t="s">
        <v>367</v>
      </c>
      <c r="G232" s="42"/>
      <c r="H232" s="42"/>
      <c r="I232" s="201"/>
      <c r="J232" s="201"/>
      <c r="K232" s="151"/>
      <c r="L232" s="20"/>
      <c r="M232" s="21"/>
      <c r="N232" s="124"/>
      <c r="O232" s="125"/>
      <c r="P232" s="42"/>
      <c r="Q232" s="42"/>
      <c r="R232" s="42"/>
      <c r="S232" s="42"/>
      <c r="T232" s="42"/>
      <c r="U232" s="42"/>
      <c r="V232" s="42"/>
      <c r="W232" s="42"/>
      <c r="X232" s="43"/>
      <c r="Y232" s="20"/>
      <c r="Z232" s="20"/>
      <c r="AA232" s="20"/>
      <c r="AB232" s="20"/>
      <c r="AC232" s="20"/>
      <c r="AD232" s="20"/>
      <c r="AE232" s="20"/>
      <c r="AT232" s="14" t="s">
        <v>169</v>
      </c>
      <c r="AU232" s="14" t="s">
        <v>84</v>
      </c>
    </row>
    <row r="233" spans="2:63" s="12" customFormat="1" ht="25.9" customHeight="1">
      <c r="B233" s="190"/>
      <c r="C233" s="103"/>
      <c r="D233" s="191" t="s">
        <v>73</v>
      </c>
      <c r="E233" s="192" t="s">
        <v>369</v>
      </c>
      <c r="F233" s="192" t="s">
        <v>370</v>
      </c>
      <c r="G233" s="103"/>
      <c r="H233" s="103"/>
      <c r="I233" s="193"/>
      <c r="J233" s="193"/>
      <c r="K233" s="194">
        <f>BK233</f>
        <v>0</v>
      </c>
      <c r="M233" s="100"/>
      <c r="N233" s="102"/>
      <c r="O233" s="103"/>
      <c r="P233" s="103"/>
      <c r="Q233" s="104">
        <f>SUM(Q234:Q258)</f>
        <v>0</v>
      </c>
      <c r="R233" s="104">
        <f>SUM(R234:R258)</f>
        <v>0</v>
      </c>
      <c r="S233" s="103"/>
      <c r="T233" s="105">
        <f>SUM(T234:T258)</f>
        <v>0</v>
      </c>
      <c r="U233" s="103"/>
      <c r="V233" s="105">
        <f>SUM(V234:V258)</f>
        <v>0</v>
      </c>
      <c r="W233" s="103"/>
      <c r="X233" s="106">
        <f>SUM(X234:X258)</f>
        <v>0</v>
      </c>
      <c r="AR233" s="101" t="s">
        <v>186</v>
      </c>
      <c r="AT233" s="107" t="s">
        <v>73</v>
      </c>
      <c r="AU233" s="107" t="s">
        <v>74</v>
      </c>
      <c r="AY233" s="101" t="s">
        <v>160</v>
      </c>
      <c r="BK233" s="108">
        <f>SUM(BK234:BK258)</f>
        <v>0</v>
      </c>
    </row>
    <row r="234" spans="1:65" s="2" customFormat="1" ht="16.5" customHeight="1">
      <c r="A234" s="20"/>
      <c r="B234" s="197"/>
      <c r="C234" s="126" t="s">
        <v>371</v>
      </c>
      <c r="D234" s="126" t="s">
        <v>182</v>
      </c>
      <c r="E234" s="127" t="s">
        <v>372</v>
      </c>
      <c r="F234" s="128" t="s">
        <v>373</v>
      </c>
      <c r="G234" s="129" t="s">
        <v>166</v>
      </c>
      <c r="H234" s="130">
        <v>1</v>
      </c>
      <c r="I234" s="131"/>
      <c r="J234" s="131"/>
      <c r="K234" s="203">
        <f>ROUND(P234*H234,2)</f>
        <v>0</v>
      </c>
      <c r="L234" s="181"/>
      <c r="M234" s="21"/>
      <c r="N234" s="132" t="s">
        <v>1</v>
      </c>
      <c r="O234" s="118" t="s">
        <v>37</v>
      </c>
      <c r="P234" s="119">
        <f>I234+J234</f>
        <v>0</v>
      </c>
      <c r="Q234" s="119">
        <f>ROUND(I234*H234,2)</f>
        <v>0</v>
      </c>
      <c r="R234" s="119">
        <f>ROUND(J234*H234,2)</f>
        <v>0</v>
      </c>
      <c r="S234" s="42"/>
      <c r="T234" s="120">
        <f>S234*H234</f>
        <v>0</v>
      </c>
      <c r="U234" s="120">
        <v>0</v>
      </c>
      <c r="V234" s="120">
        <f>U234*H234</f>
        <v>0</v>
      </c>
      <c r="W234" s="120">
        <v>0</v>
      </c>
      <c r="X234" s="121">
        <f>W234*H234</f>
        <v>0</v>
      </c>
      <c r="Y234" s="20"/>
      <c r="Z234" s="20"/>
      <c r="AA234" s="20"/>
      <c r="AB234" s="20"/>
      <c r="AC234" s="20"/>
      <c r="AD234" s="20"/>
      <c r="AE234" s="20"/>
      <c r="AR234" s="122" t="s">
        <v>374</v>
      </c>
      <c r="AT234" s="122" t="s">
        <v>182</v>
      </c>
      <c r="AU234" s="122" t="s">
        <v>82</v>
      </c>
      <c r="AY234" s="14" t="s">
        <v>160</v>
      </c>
      <c r="BE234" s="123">
        <f>IF(O234="základní",K234,0)</f>
        <v>0</v>
      </c>
      <c r="BF234" s="123">
        <f>IF(O234="snížená",K234,0)</f>
        <v>0</v>
      </c>
      <c r="BG234" s="123">
        <f>IF(O234="zákl. přenesená",K234,0)</f>
        <v>0</v>
      </c>
      <c r="BH234" s="123">
        <f>IF(O234="sníž. přenesená",K234,0)</f>
        <v>0</v>
      </c>
      <c r="BI234" s="123">
        <f>IF(O234="nulová",K234,0)</f>
        <v>0</v>
      </c>
      <c r="BJ234" s="14" t="s">
        <v>82</v>
      </c>
      <c r="BK234" s="123">
        <f>ROUND(P234*H234,2)</f>
        <v>0</v>
      </c>
      <c r="BL234" s="14" t="s">
        <v>374</v>
      </c>
      <c r="BM234" s="122" t="s">
        <v>375</v>
      </c>
    </row>
    <row r="235" spans="1:47" s="2" customFormat="1" ht="12">
      <c r="A235" s="20"/>
      <c r="B235" s="150"/>
      <c r="C235" s="42"/>
      <c r="D235" s="199" t="s">
        <v>169</v>
      </c>
      <c r="E235" s="42"/>
      <c r="F235" s="200" t="s">
        <v>373</v>
      </c>
      <c r="G235" s="42"/>
      <c r="H235" s="42"/>
      <c r="I235" s="201"/>
      <c r="J235" s="201"/>
      <c r="K235" s="151"/>
      <c r="L235" s="20"/>
      <c r="M235" s="21"/>
      <c r="N235" s="124"/>
      <c r="O235" s="125"/>
      <c r="P235" s="42"/>
      <c r="Q235" s="42"/>
      <c r="R235" s="42"/>
      <c r="S235" s="42"/>
      <c r="T235" s="42"/>
      <c r="U235" s="42"/>
      <c r="V235" s="42"/>
      <c r="W235" s="42"/>
      <c r="X235" s="43"/>
      <c r="Y235" s="20"/>
      <c r="Z235" s="20"/>
      <c r="AA235" s="20"/>
      <c r="AB235" s="20"/>
      <c r="AC235" s="20"/>
      <c r="AD235" s="20"/>
      <c r="AE235" s="20"/>
      <c r="AT235" s="14" t="s">
        <v>169</v>
      </c>
      <c r="AU235" s="14" t="s">
        <v>82</v>
      </c>
    </row>
    <row r="236" spans="1:65" s="2" customFormat="1" ht="16.5" customHeight="1">
      <c r="A236" s="20"/>
      <c r="B236" s="197"/>
      <c r="C236" s="126" t="s">
        <v>207</v>
      </c>
      <c r="D236" s="126" t="s">
        <v>182</v>
      </c>
      <c r="E236" s="127" t="s">
        <v>376</v>
      </c>
      <c r="F236" s="128" t="s">
        <v>377</v>
      </c>
      <c r="G236" s="129" t="s">
        <v>286</v>
      </c>
      <c r="H236" s="130">
        <v>1</v>
      </c>
      <c r="I236" s="131"/>
      <c r="J236" s="131"/>
      <c r="K236" s="203">
        <f>ROUND(P236*H236,2)</f>
        <v>0</v>
      </c>
      <c r="L236" s="181"/>
      <c r="M236" s="21"/>
      <c r="N236" s="132" t="s">
        <v>1</v>
      </c>
      <c r="O236" s="118" t="s">
        <v>37</v>
      </c>
      <c r="P236" s="119">
        <f>I236+J236</f>
        <v>0</v>
      </c>
      <c r="Q236" s="119">
        <f>ROUND(I236*H236,2)</f>
        <v>0</v>
      </c>
      <c r="R236" s="119">
        <f>ROUND(J236*H236,2)</f>
        <v>0</v>
      </c>
      <c r="S236" s="42"/>
      <c r="T236" s="120">
        <f>S236*H236</f>
        <v>0</v>
      </c>
      <c r="U236" s="120">
        <v>0</v>
      </c>
      <c r="V236" s="120">
        <f>U236*H236</f>
        <v>0</v>
      </c>
      <c r="W236" s="120">
        <v>0</v>
      </c>
      <c r="X236" s="121">
        <f>W236*H236</f>
        <v>0</v>
      </c>
      <c r="Y236" s="20"/>
      <c r="Z236" s="20"/>
      <c r="AA236" s="20"/>
      <c r="AB236" s="20"/>
      <c r="AC236" s="20"/>
      <c r="AD236" s="20"/>
      <c r="AE236" s="20"/>
      <c r="AR236" s="122" t="s">
        <v>168</v>
      </c>
      <c r="AT236" s="122" t="s">
        <v>182</v>
      </c>
      <c r="AU236" s="122" t="s">
        <v>82</v>
      </c>
      <c r="AY236" s="14" t="s">
        <v>160</v>
      </c>
      <c r="BE236" s="123">
        <f>IF(O236="základní",K236,0)</f>
        <v>0</v>
      </c>
      <c r="BF236" s="123">
        <f>IF(O236="snížená",K236,0)</f>
        <v>0</v>
      </c>
      <c r="BG236" s="123">
        <f>IF(O236="zákl. přenesená",K236,0)</f>
        <v>0</v>
      </c>
      <c r="BH236" s="123">
        <f>IF(O236="sníž. přenesená",K236,0)</f>
        <v>0</v>
      </c>
      <c r="BI236" s="123">
        <f>IF(O236="nulová",K236,0)</f>
        <v>0</v>
      </c>
      <c r="BJ236" s="14" t="s">
        <v>82</v>
      </c>
      <c r="BK236" s="123">
        <f>ROUND(P236*H236,2)</f>
        <v>0</v>
      </c>
      <c r="BL236" s="14" t="s">
        <v>168</v>
      </c>
      <c r="BM236" s="122" t="s">
        <v>378</v>
      </c>
    </row>
    <row r="237" spans="1:47" s="2" customFormat="1" ht="12">
      <c r="A237" s="20"/>
      <c r="B237" s="150"/>
      <c r="C237" s="42"/>
      <c r="D237" s="199" t="s">
        <v>169</v>
      </c>
      <c r="E237" s="42"/>
      <c r="F237" s="200" t="s">
        <v>379</v>
      </c>
      <c r="G237" s="42"/>
      <c r="H237" s="42"/>
      <c r="I237" s="201"/>
      <c r="J237" s="201"/>
      <c r="K237" s="151"/>
      <c r="L237" s="20"/>
      <c r="M237" s="21"/>
      <c r="N237" s="124"/>
      <c r="O237" s="125"/>
      <c r="P237" s="42"/>
      <c r="Q237" s="42"/>
      <c r="R237" s="42"/>
      <c r="S237" s="42"/>
      <c r="T237" s="42"/>
      <c r="U237" s="42"/>
      <c r="V237" s="42"/>
      <c r="W237" s="42"/>
      <c r="X237" s="43"/>
      <c r="Y237" s="20"/>
      <c r="Z237" s="20"/>
      <c r="AA237" s="20"/>
      <c r="AB237" s="20"/>
      <c r="AC237" s="20"/>
      <c r="AD237" s="20"/>
      <c r="AE237" s="20"/>
      <c r="AT237" s="14" t="s">
        <v>169</v>
      </c>
      <c r="AU237" s="14" t="s">
        <v>82</v>
      </c>
    </row>
    <row r="238" spans="1:47" s="2" customFormat="1" ht="58.5">
      <c r="A238" s="20"/>
      <c r="B238" s="150"/>
      <c r="C238" s="42"/>
      <c r="D238" s="199" t="s">
        <v>171</v>
      </c>
      <c r="E238" s="42"/>
      <c r="F238" s="202" t="s">
        <v>380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171</v>
      </c>
      <c r="AU238" s="14" t="s">
        <v>82</v>
      </c>
    </row>
    <row r="239" spans="1:65" s="2" customFormat="1" ht="16.5" customHeight="1">
      <c r="A239" s="20"/>
      <c r="B239" s="197"/>
      <c r="C239" s="126" t="s">
        <v>381</v>
      </c>
      <c r="D239" s="126" t="s">
        <v>182</v>
      </c>
      <c r="E239" s="127" t="s">
        <v>382</v>
      </c>
      <c r="F239" s="128" t="s">
        <v>383</v>
      </c>
      <c r="G239" s="129" t="s">
        <v>166</v>
      </c>
      <c r="H239" s="130">
        <v>1</v>
      </c>
      <c r="I239" s="131"/>
      <c r="J239" s="131"/>
      <c r="K239" s="203">
        <f>ROUND(P239*H239,2)</f>
        <v>0</v>
      </c>
      <c r="L239" s="181"/>
      <c r="M239" s="21"/>
      <c r="N239" s="132" t="s">
        <v>1</v>
      </c>
      <c r="O239" s="118" t="s">
        <v>37</v>
      </c>
      <c r="P239" s="119">
        <f>I239+J239</f>
        <v>0</v>
      </c>
      <c r="Q239" s="119">
        <f>ROUND(I239*H239,2)</f>
        <v>0</v>
      </c>
      <c r="R239" s="119">
        <f>ROUND(J239*H239,2)</f>
        <v>0</v>
      </c>
      <c r="S239" s="42"/>
      <c r="T239" s="120">
        <f>S239*H239</f>
        <v>0</v>
      </c>
      <c r="U239" s="120">
        <v>0</v>
      </c>
      <c r="V239" s="120">
        <f>U239*H239</f>
        <v>0</v>
      </c>
      <c r="W239" s="120">
        <v>0</v>
      </c>
      <c r="X239" s="121">
        <f>W239*H239</f>
        <v>0</v>
      </c>
      <c r="Y239" s="20"/>
      <c r="Z239" s="20"/>
      <c r="AA239" s="20"/>
      <c r="AB239" s="20"/>
      <c r="AC239" s="20"/>
      <c r="AD239" s="20"/>
      <c r="AE239" s="20"/>
      <c r="AR239" s="122" t="s">
        <v>374</v>
      </c>
      <c r="AT239" s="122" t="s">
        <v>182</v>
      </c>
      <c r="AU239" s="122" t="s">
        <v>82</v>
      </c>
      <c r="AY239" s="14" t="s">
        <v>160</v>
      </c>
      <c r="BE239" s="123">
        <f>IF(O239="základní",K239,0)</f>
        <v>0</v>
      </c>
      <c r="BF239" s="123">
        <f>IF(O239="snížená",K239,0)</f>
        <v>0</v>
      </c>
      <c r="BG239" s="123">
        <f>IF(O239="zákl. přenesená",K239,0)</f>
        <v>0</v>
      </c>
      <c r="BH239" s="123">
        <f>IF(O239="sníž. přenesená",K239,0)</f>
        <v>0</v>
      </c>
      <c r="BI239" s="123">
        <f>IF(O239="nulová",K239,0)</f>
        <v>0</v>
      </c>
      <c r="BJ239" s="14" t="s">
        <v>82</v>
      </c>
      <c r="BK239" s="123">
        <f>ROUND(P239*H239,2)</f>
        <v>0</v>
      </c>
      <c r="BL239" s="14" t="s">
        <v>374</v>
      </c>
      <c r="BM239" s="122" t="s">
        <v>384</v>
      </c>
    </row>
    <row r="240" spans="1:47" s="2" customFormat="1" ht="12">
      <c r="A240" s="20"/>
      <c r="B240" s="150"/>
      <c r="C240" s="42"/>
      <c r="D240" s="199" t="s">
        <v>169</v>
      </c>
      <c r="E240" s="42"/>
      <c r="F240" s="200" t="s">
        <v>383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169</v>
      </c>
      <c r="AU240" s="14" t="s">
        <v>82</v>
      </c>
    </row>
    <row r="241" spans="1:65" s="2" customFormat="1" ht="16.5" customHeight="1">
      <c r="A241" s="20"/>
      <c r="B241" s="197"/>
      <c r="C241" s="126" t="s">
        <v>211</v>
      </c>
      <c r="D241" s="126" t="s">
        <v>182</v>
      </c>
      <c r="E241" s="127" t="s">
        <v>385</v>
      </c>
      <c r="F241" s="128" t="s">
        <v>386</v>
      </c>
      <c r="G241" s="129" t="s">
        <v>166</v>
      </c>
      <c r="H241" s="130">
        <v>1</v>
      </c>
      <c r="I241" s="131"/>
      <c r="J241" s="131"/>
      <c r="K241" s="203">
        <f>ROUND(P241*H241,2)</f>
        <v>0</v>
      </c>
      <c r="L241" s="181"/>
      <c r="M241" s="21"/>
      <c r="N241" s="132" t="s">
        <v>1</v>
      </c>
      <c r="O241" s="118" t="s">
        <v>37</v>
      </c>
      <c r="P241" s="119">
        <f>I241+J241</f>
        <v>0</v>
      </c>
      <c r="Q241" s="119">
        <f>ROUND(I241*H241,2)</f>
        <v>0</v>
      </c>
      <c r="R241" s="119">
        <f>ROUND(J241*H241,2)</f>
        <v>0</v>
      </c>
      <c r="S241" s="42"/>
      <c r="T241" s="120">
        <f>S241*H241</f>
        <v>0</v>
      </c>
      <c r="U241" s="120">
        <v>0</v>
      </c>
      <c r="V241" s="120">
        <f>U241*H241</f>
        <v>0</v>
      </c>
      <c r="W241" s="120">
        <v>0</v>
      </c>
      <c r="X241" s="121">
        <f>W241*H241</f>
        <v>0</v>
      </c>
      <c r="Y241" s="20"/>
      <c r="Z241" s="20"/>
      <c r="AA241" s="20"/>
      <c r="AB241" s="20"/>
      <c r="AC241" s="20"/>
      <c r="AD241" s="20"/>
      <c r="AE241" s="20"/>
      <c r="AR241" s="122" t="s">
        <v>374</v>
      </c>
      <c r="AT241" s="122" t="s">
        <v>182</v>
      </c>
      <c r="AU241" s="122" t="s">
        <v>82</v>
      </c>
      <c r="AY241" s="14" t="s">
        <v>160</v>
      </c>
      <c r="BE241" s="123">
        <f>IF(O241="základní",K241,0)</f>
        <v>0</v>
      </c>
      <c r="BF241" s="123">
        <f>IF(O241="snížená",K241,0)</f>
        <v>0</v>
      </c>
      <c r="BG241" s="123">
        <f>IF(O241="zákl. přenesená",K241,0)</f>
        <v>0</v>
      </c>
      <c r="BH241" s="123">
        <f>IF(O241="sníž. přenesená",K241,0)</f>
        <v>0</v>
      </c>
      <c r="BI241" s="123">
        <f>IF(O241="nulová",K241,0)</f>
        <v>0</v>
      </c>
      <c r="BJ241" s="14" t="s">
        <v>82</v>
      </c>
      <c r="BK241" s="123">
        <f>ROUND(P241*H241,2)</f>
        <v>0</v>
      </c>
      <c r="BL241" s="14" t="s">
        <v>374</v>
      </c>
      <c r="BM241" s="122" t="s">
        <v>387</v>
      </c>
    </row>
    <row r="242" spans="1:47" s="2" customFormat="1" ht="12">
      <c r="A242" s="20"/>
      <c r="B242" s="150"/>
      <c r="C242" s="42"/>
      <c r="D242" s="199" t="s">
        <v>169</v>
      </c>
      <c r="E242" s="42"/>
      <c r="F242" s="200" t="s">
        <v>388</v>
      </c>
      <c r="G242" s="42"/>
      <c r="H242" s="42"/>
      <c r="I242" s="201"/>
      <c r="J242" s="201"/>
      <c r="K242" s="151"/>
      <c r="L242" s="20"/>
      <c r="M242" s="21"/>
      <c r="N242" s="124"/>
      <c r="O242" s="125"/>
      <c r="P242" s="42"/>
      <c r="Q242" s="42"/>
      <c r="R242" s="42"/>
      <c r="S242" s="42"/>
      <c r="T242" s="42"/>
      <c r="U242" s="42"/>
      <c r="V242" s="42"/>
      <c r="W242" s="42"/>
      <c r="X242" s="43"/>
      <c r="Y242" s="20"/>
      <c r="Z242" s="20"/>
      <c r="AA242" s="20"/>
      <c r="AB242" s="20"/>
      <c r="AC242" s="20"/>
      <c r="AD242" s="20"/>
      <c r="AE242" s="20"/>
      <c r="AT242" s="14" t="s">
        <v>169</v>
      </c>
      <c r="AU242" s="14" t="s">
        <v>82</v>
      </c>
    </row>
    <row r="243" spans="1:65" s="2" customFormat="1" ht="16.5" customHeight="1">
      <c r="A243" s="20"/>
      <c r="B243" s="197"/>
      <c r="C243" s="126" t="s">
        <v>389</v>
      </c>
      <c r="D243" s="126" t="s">
        <v>182</v>
      </c>
      <c r="E243" s="127" t="s">
        <v>390</v>
      </c>
      <c r="F243" s="128" t="s">
        <v>391</v>
      </c>
      <c r="G243" s="129" t="s">
        <v>297</v>
      </c>
      <c r="H243" s="130">
        <v>1</v>
      </c>
      <c r="I243" s="131"/>
      <c r="J243" s="131"/>
      <c r="K243" s="203">
        <f>ROUND(P243*H243,2)</f>
        <v>0</v>
      </c>
      <c r="L243" s="181"/>
      <c r="M243" s="21"/>
      <c r="N243" s="132" t="s">
        <v>1</v>
      </c>
      <c r="O243" s="118" t="s">
        <v>37</v>
      </c>
      <c r="P243" s="119">
        <f>I243+J243</f>
        <v>0</v>
      </c>
      <c r="Q243" s="119">
        <f>ROUND(I243*H243,2)</f>
        <v>0</v>
      </c>
      <c r="R243" s="119">
        <f>ROUND(J243*H243,2)</f>
        <v>0</v>
      </c>
      <c r="S243" s="42"/>
      <c r="T243" s="120">
        <f>S243*H243</f>
        <v>0</v>
      </c>
      <c r="U243" s="120">
        <v>0</v>
      </c>
      <c r="V243" s="120">
        <f>U243*H243</f>
        <v>0</v>
      </c>
      <c r="W243" s="120">
        <v>0</v>
      </c>
      <c r="X243" s="121">
        <f>W243*H243</f>
        <v>0</v>
      </c>
      <c r="Y243" s="20"/>
      <c r="Z243" s="20"/>
      <c r="AA243" s="20"/>
      <c r="AB243" s="20"/>
      <c r="AC243" s="20"/>
      <c r="AD243" s="20"/>
      <c r="AE243" s="20"/>
      <c r="AR243" s="122" t="s">
        <v>374</v>
      </c>
      <c r="AT243" s="122" t="s">
        <v>182</v>
      </c>
      <c r="AU243" s="122" t="s">
        <v>82</v>
      </c>
      <c r="AY243" s="14" t="s">
        <v>160</v>
      </c>
      <c r="BE243" s="123">
        <f>IF(O243="základní",K243,0)</f>
        <v>0</v>
      </c>
      <c r="BF243" s="123">
        <f>IF(O243="snížená",K243,0)</f>
        <v>0</v>
      </c>
      <c r="BG243" s="123">
        <f>IF(O243="zákl. přenesená",K243,0)</f>
        <v>0</v>
      </c>
      <c r="BH243" s="123">
        <f>IF(O243="sníž. přenesená",K243,0)</f>
        <v>0</v>
      </c>
      <c r="BI243" s="123">
        <f>IF(O243="nulová",K243,0)</f>
        <v>0</v>
      </c>
      <c r="BJ243" s="14" t="s">
        <v>82</v>
      </c>
      <c r="BK243" s="123">
        <f>ROUND(P243*H243,2)</f>
        <v>0</v>
      </c>
      <c r="BL243" s="14" t="s">
        <v>374</v>
      </c>
      <c r="BM243" s="122" t="s">
        <v>392</v>
      </c>
    </row>
    <row r="244" spans="1:47" s="2" customFormat="1" ht="12">
      <c r="A244" s="20"/>
      <c r="B244" s="150"/>
      <c r="C244" s="42"/>
      <c r="D244" s="199" t="s">
        <v>169</v>
      </c>
      <c r="E244" s="42"/>
      <c r="F244" s="200" t="s">
        <v>391</v>
      </c>
      <c r="G244" s="42"/>
      <c r="H244" s="42"/>
      <c r="I244" s="201"/>
      <c r="J244" s="201"/>
      <c r="K244" s="151"/>
      <c r="L244" s="20"/>
      <c r="M244" s="21"/>
      <c r="N244" s="124"/>
      <c r="O244" s="125"/>
      <c r="P244" s="42"/>
      <c r="Q244" s="42"/>
      <c r="R244" s="42"/>
      <c r="S244" s="42"/>
      <c r="T244" s="42"/>
      <c r="U244" s="42"/>
      <c r="V244" s="42"/>
      <c r="W244" s="42"/>
      <c r="X244" s="43"/>
      <c r="Y244" s="20"/>
      <c r="Z244" s="20"/>
      <c r="AA244" s="20"/>
      <c r="AB244" s="20"/>
      <c r="AC244" s="20"/>
      <c r="AD244" s="20"/>
      <c r="AE244" s="20"/>
      <c r="AT244" s="14" t="s">
        <v>169</v>
      </c>
      <c r="AU244" s="14" t="s">
        <v>82</v>
      </c>
    </row>
    <row r="245" spans="1:65" s="2" customFormat="1" ht="16.5" customHeight="1">
      <c r="A245" s="20"/>
      <c r="B245" s="197"/>
      <c r="C245" s="126" t="s">
        <v>215</v>
      </c>
      <c r="D245" s="126" t="s">
        <v>182</v>
      </c>
      <c r="E245" s="127" t="s">
        <v>393</v>
      </c>
      <c r="F245" s="128" t="s">
        <v>1</v>
      </c>
      <c r="G245" s="129" t="s">
        <v>166</v>
      </c>
      <c r="H245" s="130">
        <v>1</v>
      </c>
      <c r="I245" s="131"/>
      <c r="J245" s="131"/>
      <c r="K245" s="203">
        <f>ROUND(P245*H245,2)</f>
        <v>0</v>
      </c>
      <c r="L245" s="181"/>
      <c r="M245" s="21"/>
      <c r="N245" s="132" t="s">
        <v>1</v>
      </c>
      <c r="O245" s="118" t="s">
        <v>37</v>
      </c>
      <c r="P245" s="119">
        <f>I245+J245</f>
        <v>0</v>
      </c>
      <c r="Q245" s="119">
        <f>ROUND(I245*H245,2)</f>
        <v>0</v>
      </c>
      <c r="R245" s="119">
        <f>ROUND(J245*H245,2)</f>
        <v>0</v>
      </c>
      <c r="S245" s="42"/>
      <c r="T245" s="120">
        <f>S245*H245</f>
        <v>0</v>
      </c>
      <c r="U245" s="120">
        <v>0</v>
      </c>
      <c r="V245" s="120">
        <f>U245*H245</f>
        <v>0</v>
      </c>
      <c r="W245" s="120">
        <v>0</v>
      </c>
      <c r="X245" s="121">
        <f>W245*H245</f>
        <v>0</v>
      </c>
      <c r="Y245" s="20"/>
      <c r="Z245" s="20"/>
      <c r="AA245" s="20"/>
      <c r="AB245" s="20"/>
      <c r="AC245" s="20"/>
      <c r="AD245" s="20"/>
      <c r="AE245" s="20"/>
      <c r="AR245" s="122" t="s">
        <v>374</v>
      </c>
      <c r="AT245" s="122" t="s">
        <v>182</v>
      </c>
      <c r="AU245" s="122" t="s">
        <v>82</v>
      </c>
      <c r="AY245" s="14" t="s">
        <v>160</v>
      </c>
      <c r="BE245" s="123">
        <f>IF(O245="základní",K245,0)</f>
        <v>0</v>
      </c>
      <c r="BF245" s="123">
        <f>IF(O245="snížená",K245,0)</f>
        <v>0</v>
      </c>
      <c r="BG245" s="123">
        <f>IF(O245="zákl. přenesená",K245,0)</f>
        <v>0</v>
      </c>
      <c r="BH245" s="123">
        <f>IF(O245="sníž. přenesená",K245,0)</f>
        <v>0</v>
      </c>
      <c r="BI245" s="123">
        <f>IF(O245="nulová",K245,0)</f>
        <v>0</v>
      </c>
      <c r="BJ245" s="14" t="s">
        <v>82</v>
      </c>
      <c r="BK245" s="123">
        <f>ROUND(P245*H245,2)</f>
        <v>0</v>
      </c>
      <c r="BL245" s="14" t="s">
        <v>374</v>
      </c>
      <c r="BM245" s="122" t="s">
        <v>394</v>
      </c>
    </row>
    <row r="246" spans="1:47" s="2" customFormat="1" ht="19.5">
      <c r="A246" s="20"/>
      <c r="B246" s="150"/>
      <c r="C246" s="42"/>
      <c r="D246" s="199" t="s">
        <v>169</v>
      </c>
      <c r="E246" s="42"/>
      <c r="F246" s="200" t="s">
        <v>395</v>
      </c>
      <c r="G246" s="42"/>
      <c r="H246" s="42"/>
      <c r="I246" s="201"/>
      <c r="J246" s="201"/>
      <c r="K246" s="151"/>
      <c r="L246" s="20"/>
      <c r="M246" s="21"/>
      <c r="N246" s="124"/>
      <c r="O246" s="125"/>
      <c r="P246" s="42"/>
      <c r="Q246" s="42"/>
      <c r="R246" s="42"/>
      <c r="S246" s="42"/>
      <c r="T246" s="42"/>
      <c r="U246" s="42"/>
      <c r="V246" s="42"/>
      <c r="W246" s="42"/>
      <c r="X246" s="43"/>
      <c r="Y246" s="20"/>
      <c r="Z246" s="20"/>
      <c r="AA246" s="20"/>
      <c r="AB246" s="20"/>
      <c r="AC246" s="20"/>
      <c r="AD246" s="20"/>
      <c r="AE246" s="20"/>
      <c r="AT246" s="14" t="s">
        <v>169</v>
      </c>
      <c r="AU246" s="14" t="s">
        <v>82</v>
      </c>
    </row>
    <row r="247" spans="1:65" s="2" customFormat="1" ht="16.5" customHeight="1">
      <c r="A247" s="20"/>
      <c r="B247" s="197"/>
      <c r="C247" s="126" t="s">
        <v>396</v>
      </c>
      <c r="D247" s="126" t="s">
        <v>182</v>
      </c>
      <c r="E247" s="127" t="s">
        <v>397</v>
      </c>
      <c r="F247" s="128" t="s">
        <v>398</v>
      </c>
      <c r="G247" s="129" t="s">
        <v>166</v>
      </c>
      <c r="H247" s="130">
        <v>1</v>
      </c>
      <c r="I247" s="131"/>
      <c r="J247" s="131"/>
      <c r="K247" s="203">
        <f>ROUND(P247*H247,2)</f>
        <v>0</v>
      </c>
      <c r="L247" s="181"/>
      <c r="M247" s="21"/>
      <c r="N247" s="132" t="s">
        <v>1</v>
      </c>
      <c r="O247" s="118" t="s">
        <v>37</v>
      </c>
      <c r="P247" s="119">
        <f>I247+J247</f>
        <v>0</v>
      </c>
      <c r="Q247" s="119">
        <f>ROUND(I247*H247,2)</f>
        <v>0</v>
      </c>
      <c r="R247" s="119">
        <f>ROUND(J247*H247,2)</f>
        <v>0</v>
      </c>
      <c r="S247" s="42"/>
      <c r="T247" s="120">
        <f>S247*H247</f>
        <v>0</v>
      </c>
      <c r="U247" s="120">
        <v>0</v>
      </c>
      <c r="V247" s="120">
        <f>U247*H247</f>
        <v>0</v>
      </c>
      <c r="W247" s="120">
        <v>0</v>
      </c>
      <c r="X247" s="121">
        <f>W247*H247</f>
        <v>0</v>
      </c>
      <c r="Y247" s="20"/>
      <c r="Z247" s="20"/>
      <c r="AA247" s="20"/>
      <c r="AB247" s="20"/>
      <c r="AC247" s="20"/>
      <c r="AD247" s="20"/>
      <c r="AE247" s="20"/>
      <c r="AR247" s="122" t="s">
        <v>168</v>
      </c>
      <c r="AT247" s="122" t="s">
        <v>182</v>
      </c>
      <c r="AU247" s="122" t="s">
        <v>82</v>
      </c>
      <c r="AY247" s="14" t="s">
        <v>160</v>
      </c>
      <c r="BE247" s="123">
        <f>IF(O247="základní",K247,0)</f>
        <v>0</v>
      </c>
      <c r="BF247" s="123">
        <f>IF(O247="snížená",K247,0)</f>
        <v>0</v>
      </c>
      <c r="BG247" s="123">
        <f>IF(O247="zákl. přenesená",K247,0)</f>
        <v>0</v>
      </c>
      <c r="BH247" s="123">
        <f>IF(O247="sníž. přenesená",K247,0)</f>
        <v>0</v>
      </c>
      <c r="BI247" s="123">
        <f>IF(O247="nulová",K247,0)</f>
        <v>0</v>
      </c>
      <c r="BJ247" s="14" t="s">
        <v>82</v>
      </c>
      <c r="BK247" s="123">
        <f>ROUND(P247*H247,2)</f>
        <v>0</v>
      </c>
      <c r="BL247" s="14" t="s">
        <v>168</v>
      </c>
      <c r="BM247" s="122" t="s">
        <v>399</v>
      </c>
    </row>
    <row r="248" spans="1:47" s="2" customFormat="1" ht="12">
      <c r="A248" s="20"/>
      <c r="B248" s="150"/>
      <c r="C248" s="42"/>
      <c r="D248" s="199" t="s">
        <v>169</v>
      </c>
      <c r="E248" s="42"/>
      <c r="F248" s="200" t="s">
        <v>398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169</v>
      </c>
      <c r="AU248" s="14" t="s">
        <v>82</v>
      </c>
    </row>
    <row r="249" spans="1:65" s="2" customFormat="1" ht="16.5" customHeight="1">
      <c r="A249" s="20"/>
      <c r="B249" s="197"/>
      <c r="C249" s="126" t="s">
        <v>219</v>
      </c>
      <c r="D249" s="126" t="s">
        <v>182</v>
      </c>
      <c r="E249" s="127" t="s">
        <v>400</v>
      </c>
      <c r="F249" s="128" t="s">
        <v>401</v>
      </c>
      <c r="G249" s="129" t="s">
        <v>286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374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374</v>
      </c>
      <c r="BM249" s="122" t="s">
        <v>402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403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47" s="2" customFormat="1" ht="48.75">
      <c r="A251" s="20"/>
      <c r="B251" s="150"/>
      <c r="C251" s="42"/>
      <c r="D251" s="199" t="s">
        <v>171</v>
      </c>
      <c r="E251" s="42"/>
      <c r="F251" s="202" t="s">
        <v>404</v>
      </c>
      <c r="G251" s="42"/>
      <c r="H251" s="42"/>
      <c r="I251" s="201"/>
      <c r="J251" s="201"/>
      <c r="K251" s="151"/>
      <c r="L251" s="20"/>
      <c r="M251" s="21"/>
      <c r="N251" s="124"/>
      <c r="O251" s="125"/>
      <c r="P251" s="42"/>
      <c r="Q251" s="42"/>
      <c r="R251" s="42"/>
      <c r="S251" s="42"/>
      <c r="T251" s="42"/>
      <c r="U251" s="42"/>
      <c r="V251" s="42"/>
      <c r="W251" s="42"/>
      <c r="X251" s="43"/>
      <c r="Y251" s="20"/>
      <c r="Z251" s="20"/>
      <c r="AA251" s="20"/>
      <c r="AB251" s="20"/>
      <c r="AC251" s="20"/>
      <c r="AD251" s="20"/>
      <c r="AE251" s="20"/>
      <c r="AT251" s="14" t="s">
        <v>171</v>
      </c>
      <c r="AU251" s="14" t="s">
        <v>82</v>
      </c>
    </row>
    <row r="252" spans="1:65" s="2" customFormat="1" ht="16.5" customHeight="1">
      <c r="A252" s="20"/>
      <c r="B252" s="197"/>
      <c r="C252" s="126" t="s">
        <v>405</v>
      </c>
      <c r="D252" s="126" t="s">
        <v>182</v>
      </c>
      <c r="E252" s="127" t="s">
        <v>406</v>
      </c>
      <c r="F252" s="128" t="s">
        <v>407</v>
      </c>
      <c r="G252" s="129" t="s">
        <v>286</v>
      </c>
      <c r="H252" s="130">
        <v>1</v>
      </c>
      <c r="I252" s="131"/>
      <c r="J252" s="131"/>
      <c r="K252" s="203">
        <f>ROUND(P252*H252,2)</f>
        <v>0</v>
      </c>
      <c r="L252" s="181"/>
      <c r="M252" s="21"/>
      <c r="N252" s="132" t="s">
        <v>1</v>
      </c>
      <c r="O252" s="118" t="s">
        <v>37</v>
      </c>
      <c r="P252" s="119">
        <f>I252+J252</f>
        <v>0</v>
      </c>
      <c r="Q252" s="119">
        <f>ROUND(I252*H252,2)</f>
        <v>0</v>
      </c>
      <c r="R252" s="119">
        <f>ROUND(J252*H252,2)</f>
        <v>0</v>
      </c>
      <c r="S252" s="42"/>
      <c r="T252" s="120">
        <f>S252*H252</f>
        <v>0</v>
      </c>
      <c r="U252" s="120">
        <v>0</v>
      </c>
      <c r="V252" s="120">
        <f>U252*H252</f>
        <v>0</v>
      </c>
      <c r="W252" s="120">
        <v>0</v>
      </c>
      <c r="X252" s="121">
        <f>W252*H252</f>
        <v>0</v>
      </c>
      <c r="Y252" s="20"/>
      <c r="Z252" s="20"/>
      <c r="AA252" s="20"/>
      <c r="AB252" s="20"/>
      <c r="AC252" s="20"/>
      <c r="AD252" s="20"/>
      <c r="AE252" s="20"/>
      <c r="AR252" s="122" t="s">
        <v>374</v>
      </c>
      <c r="AT252" s="122" t="s">
        <v>182</v>
      </c>
      <c r="AU252" s="122" t="s">
        <v>82</v>
      </c>
      <c r="AY252" s="14" t="s">
        <v>160</v>
      </c>
      <c r="BE252" s="123">
        <f>IF(O252="základní",K252,0)</f>
        <v>0</v>
      </c>
      <c r="BF252" s="123">
        <f>IF(O252="snížená",K252,0)</f>
        <v>0</v>
      </c>
      <c r="BG252" s="123">
        <f>IF(O252="zákl. přenesená",K252,0)</f>
        <v>0</v>
      </c>
      <c r="BH252" s="123">
        <f>IF(O252="sníž. přenesená",K252,0)</f>
        <v>0</v>
      </c>
      <c r="BI252" s="123">
        <f>IF(O252="nulová",K252,0)</f>
        <v>0</v>
      </c>
      <c r="BJ252" s="14" t="s">
        <v>82</v>
      </c>
      <c r="BK252" s="123">
        <f>ROUND(P252*H252,2)</f>
        <v>0</v>
      </c>
      <c r="BL252" s="14" t="s">
        <v>374</v>
      </c>
      <c r="BM252" s="122" t="s">
        <v>408</v>
      </c>
    </row>
    <row r="253" spans="1:47" s="2" customFormat="1" ht="12">
      <c r="A253" s="20"/>
      <c r="B253" s="150"/>
      <c r="C253" s="42"/>
      <c r="D253" s="199" t="s">
        <v>169</v>
      </c>
      <c r="E253" s="42"/>
      <c r="F253" s="200" t="s">
        <v>407</v>
      </c>
      <c r="G253" s="42"/>
      <c r="H253" s="42"/>
      <c r="I253" s="201"/>
      <c r="J253" s="201"/>
      <c r="K253" s="151"/>
      <c r="L253" s="20"/>
      <c r="M253" s="21"/>
      <c r="N253" s="124"/>
      <c r="O253" s="125"/>
      <c r="P253" s="42"/>
      <c r="Q253" s="42"/>
      <c r="R253" s="42"/>
      <c r="S253" s="42"/>
      <c r="T253" s="42"/>
      <c r="U253" s="42"/>
      <c r="V253" s="42"/>
      <c r="W253" s="42"/>
      <c r="X253" s="43"/>
      <c r="Y253" s="20"/>
      <c r="Z253" s="20"/>
      <c r="AA253" s="20"/>
      <c r="AB253" s="20"/>
      <c r="AC253" s="20"/>
      <c r="AD253" s="20"/>
      <c r="AE253" s="20"/>
      <c r="AT253" s="14" t="s">
        <v>169</v>
      </c>
      <c r="AU253" s="14" t="s">
        <v>82</v>
      </c>
    </row>
    <row r="254" spans="1:47" s="2" customFormat="1" ht="48.75">
      <c r="A254" s="20"/>
      <c r="B254" s="150"/>
      <c r="C254" s="42"/>
      <c r="D254" s="199" t="s">
        <v>171</v>
      </c>
      <c r="E254" s="42"/>
      <c r="F254" s="202" t="s">
        <v>409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171</v>
      </c>
      <c r="AU254" s="14" t="s">
        <v>82</v>
      </c>
    </row>
    <row r="255" spans="1:65" s="2" customFormat="1" ht="24.2" customHeight="1">
      <c r="A255" s="20"/>
      <c r="B255" s="197"/>
      <c r="C255" s="126" t="s">
        <v>410</v>
      </c>
      <c r="D255" s="126" t="s">
        <v>182</v>
      </c>
      <c r="E255" s="127" t="s">
        <v>411</v>
      </c>
      <c r="F255" s="128" t="s">
        <v>412</v>
      </c>
      <c r="G255" s="129" t="s">
        <v>166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168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168</v>
      </c>
      <c r="BM255" s="122" t="s">
        <v>413</v>
      </c>
    </row>
    <row r="256" spans="1:47" s="2" customFormat="1" ht="12">
      <c r="A256" s="20"/>
      <c r="B256" s="150"/>
      <c r="C256" s="42"/>
      <c r="D256" s="199" t="s">
        <v>169</v>
      </c>
      <c r="E256" s="42"/>
      <c r="F256" s="200" t="s">
        <v>412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65" s="2" customFormat="1" ht="16.5" customHeight="1">
      <c r="A257" s="20"/>
      <c r="B257" s="197"/>
      <c r="C257" s="126" t="s">
        <v>414</v>
      </c>
      <c r="D257" s="126" t="s">
        <v>182</v>
      </c>
      <c r="E257" s="127" t="s">
        <v>415</v>
      </c>
      <c r="F257" s="128" t="s">
        <v>1</v>
      </c>
      <c r="G257" s="129" t="s">
        <v>166</v>
      </c>
      <c r="H257" s="130">
        <v>1</v>
      </c>
      <c r="I257" s="131"/>
      <c r="J257" s="131"/>
      <c r="K257" s="203">
        <f>ROUND(P257*H257,2)</f>
        <v>0</v>
      </c>
      <c r="L257" s="181"/>
      <c r="M257" s="21"/>
      <c r="N257" s="132" t="s">
        <v>1</v>
      </c>
      <c r="O257" s="118" t="s">
        <v>37</v>
      </c>
      <c r="P257" s="119">
        <f>I257+J257</f>
        <v>0</v>
      </c>
      <c r="Q257" s="119">
        <f>ROUND(I257*H257,2)</f>
        <v>0</v>
      </c>
      <c r="R257" s="119">
        <f>ROUND(J257*H257,2)</f>
        <v>0</v>
      </c>
      <c r="S257" s="42"/>
      <c r="T257" s="120">
        <f>S257*H257</f>
        <v>0</v>
      </c>
      <c r="U257" s="120">
        <v>0</v>
      </c>
      <c r="V257" s="120">
        <f>U257*H257</f>
        <v>0</v>
      </c>
      <c r="W257" s="120">
        <v>0</v>
      </c>
      <c r="X257" s="121">
        <f>W257*H257</f>
        <v>0</v>
      </c>
      <c r="Y257" s="20"/>
      <c r="Z257" s="20"/>
      <c r="AA257" s="20"/>
      <c r="AB257" s="20"/>
      <c r="AC257" s="20"/>
      <c r="AD257" s="20"/>
      <c r="AE257" s="20"/>
      <c r="AR257" s="122" t="s">
        <v>374</v>
      </c>
      <c r="AT257" s="122" t="s">
        <v>182</v>
      </c>
      <c r="AU257" s="122" t="s">
        <v>82</v>
      </c>
      <c r="AY257" s="14" t="s">
        <v>160</v>
      </c>
      <c r="BE257" s="123">
        <f>IF(O257="základní",K257,0)</f>
        <v>0</v>
      </c>
      <c r="BF257" s="123">
        <f>IF(O257="snížená",K257,0)</f>
        <v>0</v>
      </c>
      <c r="BG257" s="123">
        <f>IF(O257="zákl. přenesená",K257,0)</f>
        <v>0</v>
      </c>
      <c r="BH257" s="123">
        <f>IF(O257="sníž. přenesená",K257,0)</f>
        <v>0</v>
      </c>
      <c r="BI257" s="123">
        <f>IF(O257="nulová",K257,0)</f>
        <v>0</v>
      </c>
      <c r="BJ257" s="14" t="s">
        <v>82</v>
      </c>
      <c r="BK257" s="123">
        <f>ROUND(P257*H257,2)</f>
        <v>0</v>
      </c>
      <c r="BL257" s="14" t="s">
        <v>374</v>
      </c>
      <c r="BM257" s="122" t="s">
        <v>416</v>
      </c>
    </row>
    <row r="258" spans="1:47" s="2" customFormat="1" ht="12">
      <c r="A258" s="20"/>
      <c r="B258" s="150"/>
      <c r="C258" s="42"/>
      <c r="D258" s="199" t="s">
        <v>169</v>
      </c>
      <c r="E258" s="42"/>
      <c r="F258" s="200" t="s">
        <v>417</v>
      </c>
      <c r="G258" s="42"/>
      <c r="H258" s="42"/>
      <c r="I258" s="201"/>
      <c r="J258" s="201"/>
      <c r="K258" s="151"/>
      <c r="L258" s="20"/>
      <c r="M258" s="21"/>
      <c r="N258" s="133"/>
      <c r="O258" s="134"/>
      <c r="P258" s="135"/>
      <c r="Q258" s="135"/>
      <c r="R258" s="135"/>
      <c r="S258" s="135"/>
      <c r="T258" s="135"/>
      <c r="U258" s="135"/>
      <c r="V258" s="135"/>
      <c r="W258" s="135"/>
      <c r="X258" s="136"/>
      <c r="Y258" s="20"/>
      <c r="Z258" s="20"/>
      <c r="AA258" s="20"/>
      <c r="AB258" s="20"/>
      <c r="AC258" s="20"/>
      <c r="AD258" s="20"/>
      <c r="AE258" s="20"/>
      <c r="AT258" s="14" t="s">
        <v>169</v>
      </c>
      <c r="AU258" s="14" t="s">
        <v>82</v>
      </c>
    </row>
    <row r="259" spans="1:31" s="2" customFormat="1" ht="6.95" customHeight="1" thickBot="1">
      <c r="A259" s="20"/>
      <c r="B259" s="177"/>
      <c r="C259" s="178"/>
      <c r="D259" s="178"/>
      <c r="E259" s="178"/>
      <c r="F259" s="178"/>
      <c r="G259" s="178"/>
      <c r="H259" s="178"/>
      <c r="I259" s="178"/>
      <c r="J259" s="178"/>
      <c r="K259" s="179"/>
      <c r="L259" s="34"/>
      <c r="M259" s="21"/>
      <c r="N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</row>
  </sheetData>
  <autoFilter ref="C123:L258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69"/>
  <sheetViews>
    <sheetView showGridLines="0" zoomScale="85" zoomScaleNormal="85" workbookViewId="0" topLeftCell="B178">
      <selection activeCell="F186" sqref="F18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87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418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ROUND((SUM(BE124:BE268)),2)</f>
        <v>0</v>
      </c>
      <c r="G35" s="42"/>
      <c r="H35" s="42"/>
      <c r="I35" s="226">
        <v>0.21</v>
      </c>
      <c r="J35" s="42"/>
      <c r="K35" s="221">
        <f>ROUND(((SUM(BE124:BE268))*I35),2)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ROUND((SUM(BF124:BF268)),2)</f>
        <v>0</v>
      </c>
      <c r="G36" s="42"/>
      <c r="H36" s="42"/>
      <c r="I36" s="226">
        <v>0.15</v>
      </c>
      <c r="J36" s="42"/>
      <c r="K36" s="221">
        <f>ROUND(((SUM(BF124:BF268))*I36),2)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ROUND((SUM(BG124:BG268)),2)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ROUND((SUM(BH124:BH268)),2)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ROUND((SUM(BI124:BI268)),2)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1" spans="1:31" s="2" customFormat="1" ht="6.95" customHeight="1" thickBot="1">
      <c r="A81" s="20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82"/>
      <c r="C82" s="231" t="s">
        <v>126</v>
      </c>
      <c r="D82" s="183"/>
      <c r="E82" s="183"/>
      <c r="F82" s="183"/>
      <c r="G82" s="183"/>
      <c r="H82" s="183"/>
      <c r="I82" s="183"/>
      <c r="J82" s="183"/>
      <c r="K82" s="184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SO010 - SKLAD PHM STŘELICE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Q172</f>
        <v>0</v>
      </c>
      <c r="J100" s="90">
        <f>R172</f>
        <v>0</v>
      </c>
      <c r="K100" s="216">
        <f>K172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Q208</f>
        <v>0</v>
      </c>
      <c r="J101" s="90">
        <f>R208</f>
        <v>0</v>
      </c>
      <c r="K101" s="216">
        <f>K208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Q219</f>
        <v>0</v>
      </c>
      <c r="J102" s="90">
        <f>R219</f>
        <v>0</v>
      </c>
      <c r="K102" s="216">
        <f>K219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Q236</f>
        <v>0</v>
      </c>
      <c r="J103" s="90">
        <f>R236</f>
        <v>0</v>
      </c>
      <c r="K103" s="216">
        <f>K236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Q243</f>
        <v>0</v>
      </c>
      <c r="J104" s="86">
        <f>R243</f>
        <v>0</v>
      </c>
      <c r="K104" s="213">
        <f>K243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SO010 - SKLAD PHM STŘELICE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Q125+Q243</f>
        <v>0</v>
      </c>
      <c r="R124" s="96">
        <f>R125+R243</f>
        <v>0</v>
      </c>
      <c r="S124" s="50"/>
      <c r="T124" s="97">
        <f>T125+T243</f>
        <v>0</v>
      </c>
      <c r="U124" s="50"/>
      <c r="V124" s="97">
        <f>V125+V243</f>
        <v>7E-05</v>
      </c>
      <c r="W124" s="50"/>
      <c r="X124" s="98">
        <f>X125+X243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BK125+BK243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Q126+Q141+Q172+Q208+Q219+Q236</f>
        <v>0</v>
      </c>
      <c r="R125" s="104">
        <f>R126+R141+R172+R208+R219+R236</f>
        <v>0</v>
      </c>
      <c r="S125" s="103"/>
      <c r="T125" s="105">
        <f>T126+T141+T172+T208+T219+T236</f>
        <v>0</v>
      </c>
      <c r="U125" s="103"/>
      <c r="V125" s="105">
        <f>V126+V141+V172+V208+V219+V236</f>
        <v>7E-05</v>
      </c>
      <c r="W125" s="103"/>
      <c r="X125" s="106">
        <f>X126+X141+X172+X208+X219+X236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BK126+BK141+BK172+BK208+BK219+BK236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17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2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14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14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SUM(Q142:Q171)</f>
        <v>0</v>
      </c>
      <c r="R141" s="104">
        <f>SUM(R142:R171)</f>
        <v>0</v>
      </c>
      <c r="S141" s="103"/>
      <c r="T141" s="105">
        <f>SUM(T142:T171)</f>
        <v>0</v>
      </c>
      <c r="U141" s="103"/>
      <c r="V141" s="105">
        <f>SUM(V142:V171)</f>
        <v>0</v>
      </c>
      <c r="W141" s="103"/>
      <c r="X141" s="106">
        <f>SUM(X142:X171)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SUM(BK142:BK171)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6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6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3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3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2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4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4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2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16.5" customHeight="1">
      <c r="A158" s="20"/>
      <c r="B158" s="197"/>
      <c r="C158" s="109" t="s">
        <v>9</v>
      </c>
      <c r="D158" s="109" t="s">
        <v>163</v>
      </c>
      <c r="E158" s="110" t="s">
        <v>419</v>
      </c>
      <c r="F158" s="111" t="s">
        <v>420</v>
      </c>
      <c r="G158" s="112" t="s">
        <v>166</v>
      </c>
      <c r="H158" s="113">
        <v>4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421</v>
      </c>
    </row>
    <row r="159" spans="1:47" s="2" customFormat="1" ht="12">
      <c r="A159" s="20"/>
      <c r="B159" s="150"/>
      <c r="C159" s="42"/>
      <c r="D159" s="199" t="s">
        <v>169</v>
      </c>
      <c r="E159" s="42"/>
      <c r="F159" s="200" t="s">
        <v>420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24.2" customHeight="1">
      <c r="A160" s="20"/>
      <c r="B160" s="197"/>
      <c r="C160" s="109" t="s">
        <v>231</v>
      </c>
      <c r="D160" s="109" t="s">
        <v>163</v>
      </c>
      <c r="E160" s="110" t="s">
        <v>228</v>
      </c>
      <c r="F160" s="111" t="s">
        <v>229</v>
      </c>
      <c r="G160" s="112" t="s">
        <v>166</v>
      </c>
      <c r="H160" s="113">
        <v>4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230</v>
      </c>
    </row>
    <row r="161" spans="1:47" s="2" customFormat="1" ht="19.5">
      <c r="A161" s="20"/>
      <c r="B161" s="150"/>
      <c r="C161" s="42"/>
      <c r="D161" s="199" t="s">
        <v>169</v>
      </c>
      <c r="E161" s="42"/>
      <c r="F161" s="200" t="s">
        <v>229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16.5" customHeight="1">
      <c r="A162" s="20"/>
      <c r="B162" s="197"/>
      <c r="C162" s="109" t="s">
        <v>235</v>
      </c>
      <c r="D162" s="109" t="s">
        <v>163</v>
      </c>
      <c r="E162" s="110" t="s">
        <v>232</v>
      </c>
      <c r="F162" s="111" t="s">
        <v>233</v>
      </c>
      <c r="G162" s="112" t="s">
        <v>166</v>
      </c>
      <c r="H162" s="113">
        <v>4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234</v>
      </c>
    </row>
    <row r="163" spans="1:47" s="2" customFormat="1" ht="12">
      <c r="A163" s="20"/>
      <c r="B163" s="150"/>
      <c r="C163" s="42"/>
      <c r="D163" s="199" t="s">
        <v>169</v>
      </c>
      <c r="E163" s="42"/>
      <c r="F163" s="200" t="s">
        <v>233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4.2" customHeight="1">
      <c r="A164" s="20"/>
      <c r="B164" s="197"/>
      <c r="C164" s="109" t="s">
        <v>180</v>
      </c>
      <c r="D164" s="109" t="s">
        <v>163</v>
      </c>
      <c r="E164" s="110" t="s">
        <v>236</v>
      </c>
      <c r="F164" s="111" t="s">
        <v>222</v>
      </c>
      <c r="G164" s="112" t="s">
        <v>166</v>
      </c>
      <c r="H164" s="113">
        <v>4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237</v>
      </c>
    </row>
    <row r="165" spans="1:47" s="2" customFormat="1" ht="19.5">
      <c r="A165" s="20"/>
      <c r="B165" s="150"/>
      <c r="C165" s="42"/>
      <c r="D165" s="199" t="s">
        <v>169</v>
      </c>
      <c r="E165" s="42"/>
      <c r="F165" s="200" t="s">
        <v>222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21.75" customHeight="1">
      <c r="A166" s="20"/>
      <c r="B166" s="197"/>
      <c r="C166" s="109" t="s">
        <v>241</v>
      </c>
      <c r="D166" s="109" t="s">
        <v>163</v>
      </c>
      <c r="E166" s="110" t="s">
        <v>238</v>
      </c>
      <c r="F166" s="111" t="s">
        <v>239</v>
      </c>
      <c r="G166" s="112" t="s">
        <v>166</v>
      </c>
      <c r="H166" s="113">
        <v>4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240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239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242</v>
      </c>
      <c r="F168" s="111" t="s">
        <v>243</v>
      </c>
      <c r="G168" s="112" t="s">
        <v>166</v>
      </c>
      <c r="H168" s="113">
        <v>4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244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245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1:65" s="2" customFormat="1" ht="16.5" customHeight="1">
      <c r="A170" s="20"/>
      <c r="B170" s="197"/>
      <c r="C170" s="109" t="s">
        <v>8</v>
      </c>
      <c r="D170" s="109" t="s">
        <v>163</v>
      </c>
      <c r="E170" s="110" t="s">
        <v>247</v>
      </c>
      <c r="F170" s="111" t="s">
        <v>248</v>
      </c>
      <c r="G170" s="112" t="s">
        <v>166</v>
      </c>
      <c r="H170" s="113">
        <v>4</v>
      </c>
      <c r="I170" s="114"/>
      <c r="J170" s="115"/>
      <c r="K170" s="198">
        <f>ROUND(P170*H170,2)</f>
        <v>0</v>
      </c>
      <c r="L170" s="180"/>
      <c r="M170" s="116"/>
      <c r="N170" s="117" t="s">
        <v>1</v>
      </c>
      <c r="O170" s="118" t="s">
        <v>37</v>
      </c>
      <c r="P170" s="119">
        <f>I170+J170</f>
        <v>0</v>
      </c>
      <c r="Q170" s="119">
        <f>ROUND(I170*H170,2)</f>
        <v>0</v>
      </c>
      <c r="R170" s="119">
        <f>ROUND(J170*H170,2)</f>
        <v>0</v>
      </c>
      <c r="S170" s="42"/>
      <c r="T170" s="120">
        <f>S170*H170</f>
        <v>0</v>
      </c>
      <c r="U170" s="120">
        <v>0</v>
      </c>
      <c r="V170" s="120">
        <f>U170*H170</f>
        <v>0</v>
      </c>
      <c r="W170" s="120">
        <v>0</v>
      </c>
      <c r="X170" s="121">
        <f>W170*H170</f>
        <v>0</v>
      </c>
      <c r="Y170" s="20"/>
      <c r="Z170" s="20"/>
      <c r="AA170" s="20"/>
      <c r="AB170" s="20"/>
      <c r="AC170" s="20"/>
      <c r="AD170" s="20"/>
      <c r="AE170" s="20"/>
      <c r="AR170" s="122" t="s">
        <v>167</v>
      </c>
      <c r="AT170" s="122" t="s">
        <v>163</v>
      </c>
      <c r="AU170" s="122" t="s">
        <v>84</v>
      </c>
      <c r="AY170" s="14" t="s">
        <v>160</v>
      </c>
      <c r="BE170" s="123">
        <f>IF(O170="základní",K170,0)</f>
        <v>0</v>
      </c>
      <c r="BF170" s="123">
        <f>IF(O170="snížená",K170,0)</f>
        <v>0</v>
      </c>
      <c r="BG170" s="123">
        <f>IF(O170="zákl. přenesená",K170,0)</f>
        <v>0</v>
      </c>
      <c r="BH170" s="123">
        <f>IF(O170="sníž. přenesená",K170,0)</f>
        <v>0</v>
      </c>
      <c r="BI170" s="123">
        <f>IF(O170="nulová",K170,0)</f>
        <v>0</v>
      </c>
      <c r="BJ170" s="14" t="s">
        <v>82</v>
      </c>
      <c r="BK170" s="123">
        <f>ROUND(P170*H170,2)</f>
        <v>0</v>
      </c>
      <c r="BL170" s="14" t="s">
        <v>168</v>
      </c>
      <c r="BM170" s="122" t="s">
        <v>249</v>
      </c>
    </row>
    <row r="171" spans="1:47" s="2" customFormat="1" ht="12">
      <c r="A171" s="20"/>
      <c r="B171" s="150"/>
      <c r="C171" s="42"/>
      <c r="D171" s="199" t="s">
        <v>169</v>
      </c>
      <c r="E171" s="42"/>
      <c r="F171" s="200" t="s">
        <v>248</v>
      </c>
      <c r="G171" s="42"/>
      <c r="H171" s="42"/>
      <c r="I171" s="201"/>
      <c r="J171" s="201"/>
      <c r="K171" s="151"/>
      <c r="L171" s="20"/>
      <c r="M171" s="21"/>
      <c r="N171" s="124"/>
      <c r="O171" s="125"/>
      <c r="P171" s="42"/>
      <c r="Q171" s="42"/>
      <c r="R171" s="42"/>
      <c r="S171" s="42"/>
      <c r="T171" s="42"/>
      <c r="U171" s="42"/>
      <c r="V171" s="42"/>
      <c r="W171" s="42"/>
      <c r="X171" s="43"/>
      <c r="Y171" s="20"/>
      <c r="Z171" s="20"/>
      <c r="AA171" s="20"/>
      <c r="AB171" s="20"/>
      <c r="AC171" s="20"/>
      <c r="AD171" s="20"/>
      <c r="AE171" s="20"/>
      <c r="AT171" s="14" t="s">
        <v>169</v>
      </c>
      <c r="AU171" s="14" t="s">
        <v>84</v>
      </c>
    </row>
    <row r="172" spans="2:63" s="12" customFormat="1" ht="22.9" customHeight="1">
      <c r="B172" s="190"/>
      <c r="C172" s="103"/>
      <c r="D172" s="191" t="s">
        <v>73</v>
      </c>
      <c r="E172" s="195" t="s">
        <v>250</v>
      </c>
      <c r="F172" s="195" t="s">
        <v>251</v>
      </c>
      <c r="G172" s="103"/>
      <c r="H172" s="103"/>
      <c r="I172" s="193"/>
      <c r="J172" s="193"/>
      <c r="K172" s="196">
        <f>BK172</f>
        <v>0</v>
      </c>
      <c r="M172" s="100"/>
      <c r="N172" s="102"/>
      <c r="O172" s="103"/>
      <c r="P172" s="103"/>
      <c r="Q172" s="104">
        <f>SUM(Q173:Q207)</f>
        <v>0</v>
      </c>
      <c r="R172" s="104">
        <f>SUM(R173:R207)</f>
        <v>0</v>
      </c>
      <c r="S172" s="103"/>
      <c r="T172" s="105">
        <f>SUM(T173:T207)</f>
        <v>0</v>
      </c>
      <c r="U172" s="103"/>
      <c r="V172" s="105">
        <f>SUM(V173:V207)</f>
        <v>0</v>
      </c>
      <c r="W172" s="103"/>
      <c r="X172" s="106">
        <f>SUM(X173:X207)</f>
        <v>0</v>
      </c>
      <c r="AR172" s="101" t="s">
        <v>82</v>
      </c>
      <c r="AT172" s="107" t="s">
        <v>73</v>
      </c>
      <c r="AU172" s="107" t="s">
        <v>82</v>
      </c>
      <c r="AY172" s="101" t="s">
        <v>160</v>
      </c>
      <c r="BK172" s="108">
        <f>SUM(BK173:BK207)</f>
        <v>0</v>
      </c>
    </row>
    <row r="173" spans="1:65" s="2" customFormat="1" ht="24.2" customHeight="1">
      <c r="A173" s="20"/>
      <c r="B173" s="197"/>
      <c r="C173" s="109" t="s">
        <v>256</v>
      </c>
      <c r="D173" s="109" t="s">
        <v>163</v>
      </c>
      <c r="E173" s="110" t="s">
        <v>252</v>
      </c>
      <c r="F173" s="111" t="s">
        <v>253</v>
      </c>
      <c r="G173" s="112" t="s">
        <v>166</v>
      </c>
      <c r="H173" s="113">
        <v>1</v>
      </c>
      <c r="I173" s="114"/>
      <c r="J173" s="115"/>
      <c r="K173" s="198">
        <f>ROUND(P173*H173,2)</f>
        <v>0</v>
      </c>
      <c r="L173" s="180"/>
      <c r="M173" s="116"/>
      <c r="N173" s="117" t="s">
        <v>1</v>
      </c>
      <c r="O173" s="118" t="s">
        <v>37</v>
      </c>
      <c r="P173" s="119">
        <f>I173+J173</f>
        <v>0</v>
      </c>
      <c r="Q173" s="119">
        <f>ROUND(I173*H173,2)</f>
        <v>0</v>
      </c>
      <c r="R173" s="119">
        <f>ROUND(J173*H173,2)</f>
        <v>0</v>
      </c>
      <c r="S173" s="42"/>
      <c r="T173" s="120">
        <f>S173*H173</f>
        <v>0</v>
      </c>
      <c r="U173" s="120">
        <v>0</v>
      </c>
      <c r="V173" s="120">
        <f>U173*H173</f>
        <v>0</v>
      </c>
      <c r="W173" s="120">
        <v>0</v>
      </c>
      <c r="X173" s="121">
        <f>W173*H173</f>
        <v>0</v>
      </c>
      <c r="Y173" s="20"/>
      <c r="Z173" s="20"/>
      <c r="AA173" s="20"/>
      <c r="AB173" s="20"/>
      <c r="AC173" s="20"/>
      <c r="AD173" s="20"/>
      <c r="AE173" s="20"/>
      <c r="AR173" s="122" t="s">
        <v>167</v>
      </c>
      <c r="AT173" s="122" t="s">
        <v>163</v>
      </c>
      <c r="AU173" s="122" t="s">
        <v>84</v>
      </c>
      <c r="AY173" s="14" t="s">
        <v>160</v>
      </c>
      <c r="BE173" s="123">
        <f>IF(O173="základní",K173,0)</f>
        <v>0</v>
      </c>
      <c r="BF173" s="123">
        <f>IF(O173="snížená",K173,0)</f>
        <v>0</v>
      </c>
      <c r="BG173" s="123">
        <f>IF(O173="zákl. přenesená",K173,0)</f>
        <v>0</v>
      </c>
      <c r="BH173" s="123">
        <f>IF(O173="sníž. přenesená",K173,0)</f>
        <v>0</v>
      </c>
      <c r="BI173" s="123">
        <f>IF(O173="nulová",K173,0)</f>
        <v>0</v>
      </c>
      <c r="BJ173" s="14" t="s">
        <v>82</v>
      </c>
      <c r="BK173" s="123">
        <f>ROUND(P173*H173,2)</f>
        <v>0</v>
      </c>
      <c r="BL173" s="14" t="s">
        <v>168</v>
      </c>
      <c r="BM173" s="122" t="s">
        <v>254</v>
      </c>
    </row>
    <row r="174" spans="1:47" s="2" customFormat="1" ht="19.5">
      <c r="A174" s="20"/>
      <c r="B174" s="150"/>
      <c r="C174" s="42"/>
      <c r="D174" s="199" t="s">
        <v>169</v>
      </c>
      <c r="E174" s="42"/>
      <c r="F174" s="200" t="s">
        <v>253</v>
      </c>
      <c r="G174" s="42"/>
      <c r="H174" s="42"/>
      <c r="I174" s="201"/>
      <c r="J174" s="201"/>
      <c r="K174" s="151"/>
      <c r="L174" s="20"/>
      <c r="M174" s="21"/>
      <c r="N174" s="124"/>
      <c r="O174" s="125"/>
      <c r="P174" s="42"/>
      <c r="Q174" s="42"/>
      <c r="R174" s="42"/>
      <c r="S174" s="42"/>
      <c r="T174" s="42"/>
      <c r="U174" s="42"/>
      <c r="V174" s="42"/>
      <c r="W174" s="42"/>
      <c r="X174" s="43"/>
      <c r="Y174" s="20"/>
      <c r="Z174" s="20"/>
      <c r="AA174" s="20"/>
      <c r="AB174" s="20"/>
      <c r="AC174" s="20"/>
      <c r="AD174" s="20"/>
      <c r="AE174" s="20"/>
      <c r="AT174" s="14" t="s">
        <v>169</v>
      </c>
      <c r="AU174" s="14" t="s">
        <v>84</v>
      </c>
    </row>
    <row r="175" spans="1:47" s="2" customFormat="1" ht="214.5">
      <c r="A175" s="20"/>
      <c r="B175" s="150"/>
      <c r="C175" s="42"/>
      <c r="D175" s="199" t="s">
        <v>171</v>
      </c>
      <c r="E175" s="42"/>
      <c r="F175" s="202" t="s">
        <v>422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171</v>
      </c>
      <c r="AU175" s="14" t="s">
        <v>84</v>
      </c>
    </row>
    <row r="176" spans="1:65" s="2" customFormat="1" ht="16.5" customHeight="1">
      <c r="A176" s="20"/>
      <c r="B176" s="197"/>
      <c r="C176" s="109" t="s">
        <v>260</v>
      </c>
      <c r="D176" s="109" t="s">
        <v>163</v>
      </c>
      <c r="E176" s="110" t="s">
        <v>257</v>
      </c>
      <c r="F176" s="111" t="s">
        <v>258</v>
      </c>
      <c r="G176" s="112" t="s">
        <v>166</v>
      </c>
      <c r="H176" s="113">
        <v>1</v>
      </c>
      <c r="I176" s="114"/>
      <c r="J176" s="115"/>
      <c r="K176" s="198">
        <f>ROUND(P176*H176,2)</f>
        <v>0</v>
      </c>
      <c r="L176" s="180"/>
      <c r="M176" s="116"/>
      <c r="N176" s="117" t="s">
        <v>1</v>
      </c>
      <c r="O176" s="118" t="s">
        <v>37</v>
      </c>
      <c r="P176" s="119">
        <f>I176+J176</f>
        <v>0</v>
      </c>
      <c r="Q176" s="119">
        <f>ROUND(I176*H176,2)</f>
        <v>0</v>
      </c>
      <c r="R176" s="119">
        <f>ROUND(J176*H176,2)</f>
        <v>0</v>
      </c>
      <c r="S176" s="42"/>
      <c r="T176" s="120">
        <f>S176*H176</f>
        <v>0</v>
      </c>
      <c r="U176" s="120">
        <v>0</v>
      </c>
      <c r="V176" s="120">
        <f>U176*H176</f>
        <v>0</v>
      </c>
      <c r="W176" s="120">
        <v>0</v>
      </c>
      <c r="X176" s="121">
        <f>W176*H176</f>
        <v>0</v>
      </c>
      <c r="Y176" s="20"/>
      <c r="Z176" s="20"/>
      <c r="AA176" s="20"/>
      <c r="AB176" s="20"/>
      <c r="AC176" s="20"/>
      <c r="AD176" s="20"/>
      <c r="AE176" s="20"/>
      <c r="AR176" s="122" t="s">
        <v>167</v>
      </c>
      <c r="AT176" s="122" t="s">
        <v>163</v>
      </c>
      <c r="AU176" s="122" t="s">
        <v>84</v>
      </c>
      <c r="AY176" s="14" t="s">
        <v>160</v>
      </c>
      <c r="BE176" s="123">
        <f>IF(O176="základní",K176,0)</f>
        <v>0</v>
      </c>
      <c r="BF176" s="123">
        <f>IF(O176="snížená",K176,0)</f>
        <v>0</v>
      </c>
      <c r="BG176" s="123">
        <f>IF(O176="zákl. přenesená",K176,0)</f>
        <v>0</v>
      </c>
      <c r="BH176" s="123">
        <f>IF(O176="sníž. přenesená",K176,0)</f>
        <v>0</v>
      </c>
      <c r="BI176" s="123">
        <f>IF(O176="nulová",K176,0)</f>
        <v>0</v>
      </c>
      <c r="BJ176" s="14" t="s">
        <v>82</v>
      </c>
      <c r="BK176" s="123">
        <f>ROUND(P176*H176,2)</f>
        <v>0</v>
      </c>
      <c r="BL176" s="14" t="s">
        <v>168</v>
      </c>
      <c r="BM176" s="122" t="s">
        <v>259</v>
      </c>
    </row>
    <row r="177" spans="1:47" s="2" customFormat="1" ht="12">
      <c r="A177" s="20"/>
      <c r="B177" s="150"/>
      <c r="C177" s="42"/>
      <c r="D177" s="199" t="s">
        <v>169</v>
      </c>
      <c r="E177" s="42"/>
      <c r="F177" s="200" t="s">
        <v>258</v>
      </c>
      <c r="G177" s="42"/>
      <c r="H177" s="42"/>
      <c r="I177" s="201"/>
      <c r="J177" s="201"/>
      <c r="K177" s="151"/>
      <c r="L177" s="20"/>
      <c r="M177" s="21"/>
      <c r="N177" s="124"/>
      <c r="O177" s="125"/>
      <c r="P177" s="42"/>
      <c r="Q177" s="42"/>
      <c r="R177" s="42"/>
      <c r="S177" s="42"/>
      <c r="T177" s="42"/>
      <c r="U177" s="42"/>
      <c r="V177" s="42"/>
      <c r="W177" s="42"/>
      <c r="X177" s="43"/>
      <c r="Y177" s="20"/>
      <c r="Z177" s="20"/>
      <c r="AA177" s="20"/>
      <c r="AB177" s="20"/>
      <c r="AC177" s="20"/>
      <c r="AD177" s="20"/>
      <c r="AE177" s="20"/>
      <c r="AT177" s="14" t="s">
        <v>169</v>
      </c>
      <c r="AU177" s="14" t="s">
        <v>84</v>
      </c>
    </row>
    <row r="178" spans="1:47" s="2" customFormat="1" ht="409.5">
      <c r="A178" s="20"/>
      <c r="B178" s="150"/>
      <c r="C178" s="42"/>
      <c r="D178" s="199" t="s">
        <v>171</v>
      </c>
      <c r="E178" s="42"/>
      <c r="F178" s="202" t="s">
        <v>423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171</v>
      </c>
      <c r="AU178" s="14" t="s">
        <v>84</v>
      </c>
    </row>
    <row r="179" spans="1:65" s="2" customFormat="1" ht="21.75" customHeight="1">
      <c r="A179" s="20"/>
      <c r="B179" s="197"/>
      <c r="C179" s="109" t="s">
        <v>264</v>
      </c>
      <c r="D179" s="109" t="s">
        <v>163</v>
      </c>
      <c r="E179" s="110" t="s">
        <v>261</v>
      </c>
      <c r="F179" s="111" t="s">
        <v>262</v>
      </c>
      <c r="G179" s="112" t="s">
        <v>166</v>
      </c>
      <c r="H179" s="113">
        <v>1</v>
      </c>
      <c r="I179" s="114"/>
      <c r="J179" s="115"/>
      <c r="K179" s="198">
        <f>ROUND(P179*H179,2)</f>
        <v>0</v>
      </c>
      <c r="L179" s="180"/>
      <c r="M179" s="116"/>
      <c r="N179" s="117" t="s">
        <v>1</v>
      </c>
      <c r="O179" s="118" t="s">
        <v>37</v>
      </c>
      <c r="P179" s="119">
        <f>I179+J179</f>
        <v>0</v>
      </c>
      <c r="Q179" s="119">
        <f>ROUND(I179*H179,2)</f>
        <v>0</v>
      </c>
      <c r="R179" s="119">
        <f>ROUND(J179*H179,2)</f>
        <v>0</v>
      </c>
      <c r="S179" s="42"/>
      <c r="T179" s="120">
        <f>S179*H179</f>
        <v>0</v>
      </c>
      <c r="U179" s="120">
        <v>0</v>
      </c>
      <c r="V179" s="120">
        <f>U179*H179</f>
        <v>0</v>
      </c>
      <c r="W179" s="120">
        <v>0</v>
      </c>
      <c r="X179" s="121">
        <f>W179*H179</f>
        <v>0</v>
      </c>
      <c r="Y179" s="20"/>
      <c r="Z179" s="20"/>
      <c r="AA179" s="20"/>
      <c r="AB179" s="20"/>
      <c r="AC179" s="20"/>
      <c r="AD179" s="20"/>
      <c r="AE179" s="20"/>
      <c r="AR179" s="122" t="s">
        <v>167</v>
      </c>
      <c r="AT179" s="122" t="s">
        <v>163</v>
      </c>
      <c r="AU179" s="122" t="s">
        <v>84</v>
      </c>
      <c r="AY179" s="14" t="s">
        <v>160</v>
      </c>
      <c r="BE179" s="123">
        <f>IF(O179="základní",K179,0)</f>
        <v>0</v>
      </c>
      <c r="BF179" s="123">
        <f>IF(O179="snížená",K179,0)</f>
        <v>0</v>
      </c>
      <c r="BG179" s="123">
        <f>IF(O179="zákl. přenesená",K179,0)</f>
        <v>0</v>
      </c>
      <c r="BH179" s="123">
        <f>IF(O179="sníž. přenesená",K179,0)</f>
        <v>0</v>
      </c>
      <c r="BI179" s="123">
        <f>IF(O179="nulová",K179,0)</f>
        <v>0</v>
      </c>
      <c r="BJ179" s="14" t="s">
        <v>82</v>
      </c>
      <c r="BK179" s="123">
        <f>ROUND(P179*H179,2)</f>
        <v>0</v>
      </c>
      <c r="BL179" s="14" t="s">
        <v>168</v>
      </c>
      <c r="BM179" s="122" t="s">
        <v>263</v>
      </c>
    </row>
    <row r="180" spans="1:47" s="2" customFormat="1" ht="12">
      <c r="A180" s="20"/>
      <c r="B180" s="150"/>
      <c r="C180" s="42"/>
      <c r="D180" s="199" t="s">
        <v>169</v>
      </c>
      <c r="E180" s="42"/>
      <c r="F180" s="200" t="s">
        <v>262</v>
      </c>
      <c r="G180" s="42"/>
      <c r="H180" s="42"/>
      <c r="I180" s="201"/>
      <c r="J180" s="201"/>
      <c r="K180" s="151"/>
      <c r="L180" s="20"/>
      <c r="M180" s="21"/>
      <c r="N180" s="124"/>
      <c r="O180" s="125"/>
      <c r="P180" s="42"/>
      <c r="Q180" s="42"/>
      <c r="R180" s="42"/>
      <c r="S180" s="42"/>
      <c r="T180" s="42"/>
      <c r="U180" s="42"/>
      <c r="V180" s="42"/>
      <c r="W180" s="42"/>
      <c r="X180" s="43"/>
      <c r="Y180" s="20"/>
      <c r="Z180" s="20"/>
      <c r="AA180" s="20"/>
      <c r="AB180" s="20"/>
      <c r="AC180" s="20"/>
      <c r="AD180" s="20"/>
      <c r="AE180" s="20"/>
      <c r="AT180" s="14" t="s">
        <v>169</v>
      </c>
      <c r="AU180" s="14" t="s">
        <v>84</v>
      </c>
    </row>
    <row r="181" spans="1:47" s="2" customFormat="1" ht="48.75">
      <c r="A181" s="20"/>
      <c r="B181" s="150"/>
      <c r="C181" s="42"/>
      <c r="D181" s="199" t="s">
        <v>171</v>
      </c>
      <c r="E181" s="42"/>
      <c r="F181" s="202" t="s">
        <v>487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171</v>
      </c>
      <c r="AU181" s="14" t="s">
        <v>84</v>
      </c>
    </row>
    <row r="182" spans="1:65" s="2" customFormat="1" ht="24.2" customHeight="1">
      <c r="A182" s="20"/>
      <c r="B182" s="197"/>
      <c r="C182" s="109" t="s">
        <v>268</v>
      </c>
      <c r="D182" s="109" t="s">
        <v>163</v>
      </c>
      <c r="E182" s="110" t="s">
        <v>265</v>
      </c>
      <c r="F182" s="111" t="s">
        <v>266</v>
      </c>
      <c r="G182" s="112" t="s">
        <v>166</v>
      </c>
      <c r="H182" s="113">
        <v>1</v>
      </c>
      <c r="I182" s="114"/>
      <c r="J182" s="115"/>
      <c r="K182" s="198">
        <f>ROUND(P182*H182,2)</f>
        <v>0</v>
      </c>
      <c r="L182" s="180"/>
      <c r="M182" s="116"/>
      <c r="N182" s="117" t="s">
        <v>1</v>
      </c>
      <c r="O182" s="118" t="s">
        <v>37</v>
      </c>
      <c r="P182" s="119">
        <f>I182+J182</f>
        <v>0</v>
      </c>
      <c r="Q182" s="119">
        <f>ROUND(I182*H182,2)</f>
        <v>0</v>
      </c>
      <c r="R182" s="119">
        <f>ROUND(J182*H182,2)</f>
        <v>0</v>
      </c>
      <c r="S182" s="42"/>
      <c r="T182" s="120">
        <f>S182*H182</f>
        <v>0</v>
      </c>
      <c r="U182" s="120">
        <v>0</v>
      </c>
      <c r="V182" s="120">
        <f>U182*H182</f>
        <v>0</v>
      </c>
      <c r="W182" s="120">
        <v>0</v>
      </c>
      <c r="X182" s="121">
        <f>W182*H182</f>
        <v>0</v>
      </c>
      <c r="Y182" s="20"/>
      <c r="Z182" s="20"/>
      <c r="AA182" s="20"/>
      <c r="AB182" s="20"/>
      <c r="AC182" s="20"/>
      <c r="AD182" s="20"/>
      <c r="AE182" s="20"/>
      <c r="AR182" s="122" t="s">
        <v>167</v>
      </c>
      <c r="AT182" s="122" t="s">
        <v>163</v>
      </c>
      <c r="AU182" s="122" t="s">
        <v>84</v>
      </c>
      <c r="AY182" s="14" t="s">
        <v>160</v>
      </c>
      <c r="BE182" s="123">
        <f>IF(O182="základní",K182,0)</f>
        <v>0</v>
      </c>
      <c r="BF182" s="123">
        <f>IF(O182="snížená",K182,0)</f>
        <v>0</v>
      </c>
      <c r="BG182" s="123">
        <f>IF(O182="zákl. přenesená",K182,0)</f>
        <v>0</v>
      </c>
      <c r="BH182" s="123">
        <f>IF(O182="sníž. přenesená",K182,0)</f>
        <v>0</v>
      </c>
      <c r="BI182" s="123">
        <f>IF(O182="nulová",K182,0)</f>
        <v>0</v>
      </c>
      <c r="BJ182" s="14" t="s">
        <v>82</v>
      </c>
      <c r="BK182" s="123">
        <f>ROUND(P182*H182,2)</f>
        <v>0</v>
      </c>
      <c r="BL182" s="14" t="s">
        <v>168</v>
      </c>
      <c r="BM182" s="122" t="s">
        <v>267</v>
      </c>
    </row>
    <row r="183" spans="1:47" s="2" customFormat="1" ht="12">
      <c r="A183" s="20"/>
      <c r="B183" s="150"/>
      <c r="C183" s="42"/>
      <c r="D183" s="199" t="s">
        <v>169</v>
      </c>
      <c r="E183" s="42"/>
      <c r="F183" s="200" t="s">
        <v>266</v>
      </c>
      <c r="G183" s="42"/>
      <c r="H183" s="42"/>
      <c r="I183" s="201"/>
      <c r="J183" s="201"/>
      <c r="K183" s="151"/>
      <c r="L183" s="20"/>
      <c r="M183" s="21"/>
      <c r="N183" s="124"/>
      <c r="O183" s="125"/>
      <c r="P183" s="42"/>
      <c r="Q183" s="42"/>
      <c r="R183" s="42"/>
      <c r="S183" s="42"/>
      <c r="T183" s="42"/>
      <c r="U183" s="42"/>
      <c r="V183" s="42"/>
      <c r="W183" s="42"/>
      <c r="X183" s="43"/>
      <c r="Y183" s="20"/>
      <c r="Z183" s="20"/>
      <c r="AA183" s="20"/>
      <c r="AB183" s="20"/>
      <c r="AC183" s="20"/>
      <c r="AD183" s="20"/>
      <c r="AE183" s="20"/>
      <c r="AT183" s="14" t="s">
        <v>169</v>
      </c>
      <c r="AU183" s="14" t="s">
        <v>84</v>
      </c>
    </row>
    <row r="184" spans="1:47" s="2" customFormat="1" ht="48.75">
      <c r="A184" s="20"/>
      <c r="B184" s="150"/>
      <c r="C184" s="42"/>
      <c r="D184" s="199" t="s">
        <v>171</v>
      </c>
      <c r="E184" s="42"/>
      <c r="F184" s="202" t="s">
        <v>486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171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269</v>
      </c>
      <c r="F185" s="111" t="s">
        <v>491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270</v>
      </c>
    </row>
    <row r="186" spans="1:47" s="2" customFormat="1" ht="58.5">
      <c r="A186" s="20"/>
      <c r="B186" s="150"/>
      <c r="C186" s="42"/>
      <c r="D186" s="199" t="s">
        <v>169</v>
      </c>
      <c r="E186" s="42"/>
      <c r="F186" s="200" t="s">
        <v>492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47" s="2" customFormat="1" ht="12">
      <c r="A187" s="20"/>
      <c r="B187" s="150"/>
      <c r="C187" s="42"/>
      <c r="D187" s="199" t="s">
        <v>171</v>
      </c>
      <c r="E187" s="42"/>
      <c r="F187" s="202"/>
      <c r="G187" s="42"/>
      <c r="H187" s="42"/>
      <c r="I187" s="201"/>
      <c r="J187" s="201"/>
      <c r="K187" s="151"/>
      <c r="L187" s="20"/>
      <c r="M187" s="21"/>
      <c r="N187" s="124"/>
      <c r="O187" s="125"/>
      <c r="P187" s="42"/>
      <c r="Q187" s="42"/>
      <c r="R187" s="42"/>
      <c r="S187" s="42"/>
      <c r="T187" s="42"/>
      <c r="U187" s="42"/>
      <c r="V187" s="42"/>
      <c r="W187" s="42"/>
      <c r="X187" s="43"/>
      <c r="Y187" s="20"/>
      <c r="Z187" s="20"/>
      <c r="AA187" s="20"/>
      <c r="AB187" s="20"/>
      <c r="AC187" s="20"/>
      <c r="AD187" s="20"/>
      <c r="AE187" s="20"/>
      <c r="AT187" s="14" t="s">
        <v>171</v>
      </c>
      <c r="AU187" s="14" t="s">
        <v>84</v>
      </c>
    </row>
    <row r="188" spans="1:65" s="2" customFormat="1" ht="16.5" customHeight="1">
      <c r="A188" s="20"/>
      <c r="B188" s="197"/>
      <c r="C188" s="109" t="s">
        <v>274</v>
      </c>
      <c r="D188" s="109" t="s">
        <v>163</v>
      </c>
      <c r="E188" s="110" t="s">
        <v>271</v>
      </c>
      <c r="F188" s="111" t="s">
        <v>272</v>
      </c>
      <c r="G188" s="112" t="s">
        <v>166</v>
      </c>
      <c r="H188" s="113">
        <v>1</v>
      </c>
      <c r="I188" s="114"/>
      <c r="J188" s="115"/>
      <c r="K188" s="198">
        <f>ROUND(P188*H188,2)</f>
        <v>0</v>
      </c>
      <c r="L188" s="180"/>
      <c r="M188" s="116"/>
      <c r="N188" s="117" t="s">
        <v>1</v>
      </c>
      <c r="O188" s="118" t="s">
        <v>37</v>
      </c>
      <c r="P188" s="119">
        <f>I188+J188</f>
        <v>0</v>
      </c>
      <c r="Q188" s="119">
        <f>ROUND(I188*H188,2)</f>
        <v>0</v>
      </c>
      <c r="R188" s="119">
        <f>ROUND(J188*H188,2)</f>
        <v>0</v>
      </c>
      <c r="S188" s="42"/>
      <c r="T188" s="120">
        <f>S188*H188</f>
        <v>0</v>
      </c>
      <c r="U188" s="120">
        <v>0</v>
      </c>
      <c r="V188" s="120">
        <f>U188*H188</f>
        <v>0</v>
      </c>
      <c r="W188" s="120">
        <v>0</v>
      </c>
      <c r="X188" s="121">
        <f>W188*H188</f>
        <v>0</v>
      </c>
      <c r="Y188" s="20"/>
      <c r="Z188" s="20"/>
      <c r="AA188" s="20"/>
      <c r="AB188" s="20"/>
      <c r="AC188" s="20"/>
      <c r="AD188" s="20"/>
      <c r="AE188" s="20"/>
      <c r="AR188" s="122" t="s">
        <v>167</v>
      </c>
      <c r="AT188" s="122" t="s">
        <v>163</v>
      </c>
      <c r="AU188" s="122" t="s">
        <v>84</v>
      </c>
      <c r="AY188" s="14" t="s">
        <v>160</v>
      </c>
      <c r="BE188" s="123">
        <f>IF(O188="základní",K188,0)</f>
        <v>0</v>
      </c>
      <c r="BF188" s="123">
        <f>IF(O188="snížená",K188,0)</f>
        <v>0</v>
      </c>
      <c r="BG188" s="123">
        <f>IF(O188="zákl. přenesená",K188,0)</f>
        <v>0</v>
      </c>
      <c r="BH188" s="123">
        <f>IF(O188="sníž. přenesená",K188,0)</f>
        <v>0</v>
      </c>
      <c r="BI188" s="123">
        <f>IF(O188="nulová",K188,0)</f>
        <v>0</v>
      </c>
      <c r="BJ188" s="14" t="s">
        <v>82</v>
      </c>
      <c r="BK188" s="123">
        <f>ROUND(P188*H188,2)</f>
        <v>0</v>
      </c>
      <c r="BL188" s="14" t="s">
        <v>168</v>
      </c>
      <c r="BM188" s="122" t="s">
        <v>273</v>
      </c>
    </row>
    <row r="189" spans="1:47" s="2" customFormat="1" ht="12">
      <c r="A189" s="20"/>
      <c r="B189" s="150"/>
      <c r="C189" s="42"/>
      <c r="D189" s="199" t="s">
        <v>169</v>
      </c>
      <c r="E189" s="42"/>
      <c r="F189" s="200" t="s">
        <v>272</v>
      </c>
      <c r="G189" s="42"/>
      <c r="H189" s="42"/>
      <c r="I189" s="201"/>
      <c r="J189" s="201"/>
      <c r="K189" s="151"/>
      <c r="L189" s="20"/>
      <c r="M189" s="21"/>
      <c r="N189" s="124"/>
      <c r="O189" s="125"/>
      <c r="P189" s="42"/>
      <c r="Q189" s="42"/>
      <c r="R189" s="42"/>
      <c r="S189" s="42"/>
      <c r="T189" s="42"/>
      <c r="U189" s="42"/>
      <c r="V189" s="42"/>
      <c r="W189" s="42"/>
      <c r="X189" s="43"/>
      <c r="Y189" s="20"/>
      <c r="Z189" s="20"/>
      <c r="AA189" s="20"/>
      <c r="AB189" s="20"/>
      <c r="AC189" s="20"/>
      <c r="AD189" s="20"/>
      <c r="AE189" s="20"/>
      <c r="AT189" s="14" t="s">
        <v>169</v>
      </c>
      <c r="AU189" s="14" t="s">
        <v>84</v>
      </c>
    </row>
    <row r="190" spans="1:65" s="2" customFormat="1" ht="21.75" customHeight="1">
      <c r="A190" s="20"/>
      <c r="B190" s="197"/>
      <c r="C190" s="109" t="s">
        <v>279</v>
      </c>
      <c r="D190" s="109" t="s">
        <v>163</v>
      </c>
      <c r="E190" s="110" t="s">
        <v>275</v>
      </c>
      <c r="F190" s="111" t="s">
        <v>276</v>
      </c>
      <c r="G190" s="112" t="s">
        <v>277</v>
      </c>
      <c r="H190" s="113">
        <v>305</v>
      </c>
      <c r="I190" s="114"/>
      <c r="J190" s="115"/>
      <c r="K190" s="198">
        <f>ROUND(P190*H190,2)</f>
        <v>0</v>
      </c>
      <c r="L190" s="180"/>
      <c r="M190" s="116"/>
      <c r="N190" s="117" t="s">
        <v>1</v>
      </c>
      <c r="O190" s="118" t="s">
        <v>37</v>
      </c>
      <c r="P190" s="119">
        <f>I190+J190</f>
        <v>0</v>
      </c>
      <c r="Q190" s="119">
        <f>ROUND(I190*H190,2)</f>
        <v>0</v>
      </c>
      <c r="R190" s="119">
        <f>ROUND(J190*H190,2)</f>
        <v>0</v>
      </c>
      <c r="S190" s="42"/>
      <c r="T190" s="120">
        <f>S190*H190</f>
        <v>0</v>
      </c>
      <c r="U190" s="120">
        <v>0</v>
      </c>
      <c r="V190" s="120">
        <f>U190*H190</f>
        <v>0</v>
      </c>
      <c r="W190" s="120">
        <v>0</v>
      </c>
      <c r="X190" s="121">
        <f>W190*H190</f>
        <v>0</v>
      </c>
      <c r="Y190" s="20"/>
      <c r="Z190" s="20"/>
      <c r="AA190" s="20"/>
      <c r="AB190" s="20"/>
      <c r="AC190" s="20"/>
      <c r="AD190" s="20"/>
      <c r="AE190" s="20"/>
      <c r="AR190" s="122" t="s">
        <v>167</v>
      </c>
      <c r="AT190" s="122" t="s">
        <v>163</v>
      </c>
      <c r="AU190" s="122" t="s">
        <v>84</v>
      </c>
      <c r="AY190" s="14" t="s">
        <v>160</v>
      </c>
      <c r="BE190" s="123">
        <f>IF(O190="základní",K190,0)</f>
        <v>0</v>
      </c>
      <c r="BF190" s="123">
        <f>IF(O190="snížená",K190,0)</f>
        <v>0</v>
      </c>
      <c r="BG190" s="123">
        <f>IF(O190="zákl. přenesená",K190,0)</f>
        <v>0</v>
      </c>
      <c r="BH190" s="123">
        <f>IF(O190="sníž. přenesená",K190,0)</f>
        <v>0</v>
      </c>
      <c r="BI190" s="123">
        <f>IF(O190="nulová",K190,0)</f>
        <v>0</v>
      </c>
      <c r="BJ190" s="14" t="s">
        <v>82</v>
      </c>
      <c r="BK190" s="123">
        <f>ROUND(P190*H190,2)</f>
        <v>0</v>
      </c>
      <c r="BL190" s="14" t="s">
        <v>168</v>
      </c>
      <c r="BM190" s="122" t="s">
        <v>278</v>
      </c>
    </row>
    <row r="191" spans="1:47" s="2" customFormat="1" ht="12">
      <c r="A191" s="20"/>
      <c r="B191" s="150"/>
      <c r="C191" s="42"/>
      <c r="D191" s="199" t="s">
        <v>169</v>
      </c>
      <c r="E191" s="42"/>
      <c r="F191" s="200" t="s">
        <v>276</v>
      </c>
      <c r="G191" s="42"/>
      <c r="H191" s="42"/>
      <c r="I191" s="201"/>
      <c r="J191" s="201"/>
      <c r="K191" s="151"/>
      <c r="L191" s="20"/>
      <c r="M191" s="21"/>
      <c r="N191" s="124"/>
      <c r="O191" s="125"/>
      <c r="P191" s="42"/>
      <c r="Q191" s="42"/>
      <c r="R191" s="42"/>
      <c r="S191" s="42"/>
      <c r="T191" s="42"/>
      <c r="U191" s="42"/>
      <c r="V191" s="42"/>
      <c r="W191" s="42"/>
      <c r="X191" s="43"/>
      <c r="Y191" s="20"/>
      <c r="Z191" s="20"/>
      <c r="AA191" s="20"/>
      <c r="AB191" s="20"/>
      <c r="AC191" s="20"/>
      <c r="AD191" s="20"/>
      <c r="AE191" s="20"/>
      <c r="AT191" s="14" t="s">
        <v>169</v>
      </c>
      <c r="AU191" s="14" t="s">
        <v>84</v>
      </c>
    </row>
    <row r="192" spans="1:65" s="2" customFormat="1" ht="16.5" customHeight="1">
      <c r="A192" s="20"/>
      <c r="B192" s="197"/>
      <c r="C192" s="109" t="s">
        <v>283</v>
      </c>
      <c r="D192" s="109" t="s">
        <v>163</v>
      </c>
      <c r="E192" s="110" t="s">
        <v>280</v>
      </c>
      <c r="F192" s="111" t="s">
        <v>281</v>
      </c>
      <c r="G192" s="112" t="s">
        <v>277</v>
      </c>
      <c r="H192" s="113">
        <v>100</v>
      </c>
      <c r="I192" s="114"/>
      <c r="J192" s="115"/>
      <c r="K192" s="198">
        <f>ROUND(P192*H192,2)</f>
        <v>0</v>
      </c>
      <c r="L192" s="180"/>
      <c r="M192" s="116"/>
      <c r="N192" s="117" t="s">
        <v>1</v>
      </c>
      <c r="O192" s="118" t="s">
        <v>37</v>
      </c>
      <c r="P192" s="119">
        <f>I192+J192</f>
        <v>0</v>
      </c>
      <c r="Q192" s="119">
        <f>ROUND(I192*H192,2)</f>
        <v>0</v>
      </c>
      <c r="R192" s="119">
        <f>ROUND(J192*H192,2)</f>
        <v>0</v>
      </c>
      <c r="S192" s="42"/>
      <c r="T192" s="120">
        <f>S192*H192</f>
        <v>0</v>
      </c>
      <c r="U192" s="120">
        <v>0</v>
      </c>
      <c r="V192" s="120">
        <f>U192*H192</f>
        <v>0</v>
      </c>
      <c r="W192" s="120">
        <v>0</v>
      </c>
      <c r="X192" s="121">
        <f>W192*H192</f>
        <v>0</v>
      </c>
      <c r="Y192" s="20"/>
      <c r="Z192" s="20"/>
      <c r="AA192" s="20"/>
      <c r="AB192" s="20"/>
      <c r="AC192" s="20"/>
      <c r="AD192" s="20"/>
      <c r="AE192" s="20"/>
      <c r="AR192" s="122" t="s">
        <v>167</v>
      </c>
      <c r="AT192" s="122" t="s">
        <v>163</v>
      </c>
      <c r="AU192" s="122" t="s">
        <v>84</v>
      </c>
      <c r="AY192" s="14" t="s">
        <v>160</v>
      </c>
      <c r="BE192" s="123">
        <f>IF(O192="základní",K192,0)</f>
        <v>0</v>
      </c>
      <c r="BF192" s="123">
        <f>IF(O192="snížená",K192,0)</f>
        <v>0</v>
      </c>
      <c r="BG192" s="123">
        <f>IF(O192="zákl. přenesená",K192,0)</f>
        <v>0</v>
      </c>
      <c r="BH192" s="123">
        <f>IF(O192="sníž. přenesená",K192,0)</f>
        <v>0</v>
      </c>
      <c r="BI192" s="123">
        <f>IF(O192="nulová",K192,0)</f>
        <v>0</v>
      </c>
      <c r="BJ192" s="14" t="s">
        <v>82</v>
      </c>
      <c r="BK192" s="123">
        <f>ROUND(P192*H192,2)</f>
        <v>0</v>
      </c>
      <c r="BL192" s="14" t="s">
        <v>168</v>
      </c>
      <c r="BM192" s="122" t="s">
        <v>282</v>
      </c>
    </row>
    <row r="193" spans="1:47" s="2" customFormat="1" ht="12">
      <c r="A193" s="20"/>
      <c r="B193" s="150"/>
      <c r="C193" s="42"/>
      <c r="D193" s="199" t="s">
        <v>169</v>
      </c>
      <c r="E193" s="42"/>
      <c r="F193" s="200" t="s">
        <v>281</v>
      </c>
      <c r="G193" s="42"/>
      <c r="H193" s="42"/>
      <c r="I193" s="201"/>
      <c r="J193" s="201"/>
      <c r="K193" s="151"/>
      <c r="L193" s="20"/>
      <c r="M193" s="21"/>
      <c r="N193" s="124"/>
      <c r="O193" s="125"/>
      <c r="P193" s="42"/>
      <c r="Q193" s="42"/>
      <c r="R193" s="42"/>
      <c r="S193" s="42"/>
      <c r="T193" s="42"/>
      <c r="U193" s="42"/>
      <c r="V193" s="42"/>
      <c r="W193" s="42"/>
      <c r="X193" s="43"/>
      <c r="Y193" s="20"/>
      <c r="Z193" s="20"/>
      <c r="AA193" s="20"/>
      <c r="AB193" s="20"/>
      <c r="AC193" s="20"/>
      <c r="AD193" s="20"/>
      <c r="AE193" s="20"/>
      <c r="AT193" s="14" t="s">
        <v>169</v>
      </c>
      <c r="AU193" s="14" t="s">
        <v>84</v>
      </c>
    </row>
    <row r="194" spans="1:65" s="2" customFormat="1" ht="24.2" customHeight="1">
      <c r="A194" s="20"/>
      <c r="B194" s="197"/>
      <c r="C194" s="109" t="s">
        <v>254</v>
      </c>
      <c r="D194" s="109" t="s">
        <v>163</v>
      </c>
      <c r="E194" s="110" t="s">
        <v>284</v>
      </c>
      <c r="F194" s="111" t="s">
        <v>285</v>
      </c>
      <c r="G194" s="112" t="s">
        <v>286</v>
      </c>
      <c r="H194" s="113">
        <v>1</v>
      </c>
      <c r="I194" s="114"/>
      <c r="J194" s="115"/>
      <c r="K194" s="198">
        <f>ROUND(P194*H194,2)</f>
        <v>0</v>
      </c>
      <c r="L194" s="180"/>
      <c r="M194" s="116"/>
      <c r="N194" s="117" t="s">
        <v>1</v>
      </c>
      <c r="O194" s="118" t="s">
        <v>37</v>
      </c>
      <c r="P194" s="119">
        <f>I194+J194</f>
        <v>0</v>
      </c>
      <c r="Q194" s="119">
        <f>ROUND(I194*H194,2)</f>
        <v>0</v>
      </c>
      <c r="R194" s="119">
        <f>ROUND(J194*H194,2)</f>
        <v>0</v>
      </c>
      <c r="S194" s="42"/>
      <c r="T194" s="120">
        <f>S194*H194</f>
        <v>0</v>
      </c>
      <c r="U194" s="120">
        <v>0</v>
      </c>
      <c r="V194" s="120">
        <f>U194*H194</f>
        <v>0</v>
      </c>
      <c r="W194" s="120">
        <v>0</v>
      </c>
      <c r="X194" s="121">
        <f>W194*H194</f>
        <v>0</v>
      </c>
      <c r="Y194" s="20"/>
      <c r="Z194" s="20"/>
      <c r="AA194" s="20"/>
      <c r="AB194" s="20"/>
      <c r="AC194" s="20"/>
      <c r="AD194" s="20"/>
      <c r="AE194" s="20"/>
      <c r="AR194" s="122" t="s">
        <v>167</v>
      </c>
      <c r="AT194" s="122" t="s">
        <v>163</v>
      </c>
      <c r="AU194" s="122" t="s">
        <v>84</v>
      </c>
      <c r="AY194" s="14" t="s">
        <v>160</v>
      </c>
      <c r="BE194" s="123">
        <f>IF(O194="základní",K194,0)</f>
        <v>0</v>
      </c>
      <c r="BF194" s="123">
        <f>IF(O194="snížená",K194,0)</f>
        <v>0</v>
      </c>
      <c r="BG194" s="123">
        <f>IF(O194="zákl. přenesená",K194,0)</f>
        <v>0</v>
      </c>
      <c r="BH194" s="123">
        <f>IF(O194="sníž. přenesená",K194,0)</f>
        <v>0</v>
      </c>
      <c r="BI194" s="123">
        <f>IF(O194="nulová",K194,0)</f>
        <v>0</v>
      </c>
      <c r="BJ194" s="14" t="s">
        <v>82</v>
      </c>
      <c r="BK194" s="123">
        <f>ROUND(P194*H194,2)</f>
        <v>0</v>
      </c>
      <c r="BL194" s="14" t="s">
        <v>168</v>
      </c>
      <c r="BM194" s="122" t="s">
        <v>287</v>
      </c>
    </row>
    <row r="195" spans="1:47" s="2" customFormat="1" ht="12">
      <c r="A195" s="20"/>
      <c r="B195" s="150"/>
      <c r="C195" s="42"/>
      <c r="D195" s="199" t="s">
        <v>169</v>
      </c>
      <c r="E195" s="42"/>
      <c r="F195" s="200" t="s">
        <v>285</v>
      </c>
      <c r="G195" s="42"/>
      <c r="H195" s="42"/>
      <c r="I195" s="201"/>
      <c r="J195" s="201"/>
      <c r="K195" s="151"/>
      <c r="L195" s="20"/>
      <c r="M195" s="21"/>
      <c r="N195" s="124"/>
      <c r="O195" s="125"/>
      <c r="P195" s="42"/>
      <c r="Q195" s="42"/>
      <c r="R195" s="42"/>
      <c r="S195" s="42"/>
      <c r="T195" s="42"/>
      <c r="U195" s="42"/>
      <c r="V195" s="42"/>
      <c r="W195" s="42"/>
      <c r="X195" s="43"/>
      <c r="Y195" s="20"/>
      <c r="Z195" s="20"/>
      <c r="AA195" s="20"/>
      <c r="AB195" s="20"/>
      <c r="AC195" s="20"/>
      <c r="AD195" s="20"/>
      <c r="AE195" s="20"/>
      <c r="AT195" s="14" t="s">
        <v>169</v>
      </c>
      <c r="AU195" s="14" t="s">
        <v>84</v>
      </c>
    </row>
    <row r="196" spans="1:65" s="2" customFormat="1" ht="24.2" customHeight="1">
      <c r="A196" s="20"/>
      <c r="B196" s="197"/>
      <c r="C196" s="109" t="s">
        <v>291</v>
      </c>
      <c r="D196" s="109" t="s">
        <v>163</v>
      </c>
      <c r="E196" s="110" t="s">
        <v>288</v>
      </c>
      <c r="F196" s="111" t="s">
        <v>289</v>
      </c>
      <c r="G196" s="112" t="s">
        <v>166</v>
      </c>
      <c r="H196" s="113">
        <v>1</v>
      </c>
      <c r="I196" s="114"/>
      <c r="J196" s="115"/>
      <c r="K196" s="198">
        <f>ROUND(P196*H196,2)</f>
        <v>0</v>
      </c>
      <c r="L196" s="180"/>
      <c r="M196" s="116"/>
      <c r="N196" s="117" t="s">
        <v>1</v>
      </c>
      <c r="O196" s="118" t="s">
        <v>37</v>
      </c>
      <c r="P196" s="119">
        <f>I196+J196</f>
        <v>0</v>
      </c>
      <c r="Q196" s="119">
        <f>ROUND(I196*H196,2)</f>
        <v>0</v>
      </c>
      <c r="R196" s="119">
        <f>ROUND(J196*H196,2)</f>
        <v>0</v>
      </c>
      <c r="S196" s="42"/>
      <c r="T196" s="120">
        <f>S196*H196</f>
        <v>0</v>
      </c>
      <c r="U196" s="120">
        <v>0</v>
      </c>
      <c r="V196" s="120">
        <f>U196*H196</f>
        <v>0</v>
      </c>
      <c r="W196" s="120">
        <v>0</v>
      </c>
      <c r="X196" s="121">
        <f>W196*H196</f>
        <v>0</v>
      </c>
      <c r="Y196" s="20"/>
      <c r="Z196" s="20"/>
      <c r="AA196" s="20"/>
      <c r="AB196" s="20"/>
      <c r="AC196" s="20"/>
      <c r="AD196" s="20"/>
      <c r="AE196" s="20"/>
      <c r="AR196" s="122" t="s">
        <v>167</v>
      </c>
      <c r="AT196" s="122" t="s">
        <v>163</v>
      </c>
      <c r="AU196" s="122" t="s">
        <v>84</v>
      </c>
      <c r="AY196" s="14" t="s">
        <v>160</v>
      </c>
      <c r="BE196" s="123">
        <f>IF(O196="základní",K196,0)</f>
        <v>0</v>
      </c>
      <c r="BF196" s="123">
        <f>IF(O196="snížená",K196,0)</f>
        <v>0</v>
      </c>
      <c r="BG196" s="123">
        <f>IF(O196="zákl. přenesená",K196,0)</f>
        <v>0</v>
      </c>
      <c r="BH196" s="123">
        <f>IF(O196="sníž. přenesená",K196,0)</f>
        <v>0</v>
      </c>
      <c r="BI196" s="123">
        <f>IF(O196="nulová",K196,0)</f>
        <v>0</v>
      </c>
      <c r="BJ196" s="14" t="s">
        <v>82</v>
      </c>
      <c r="BK196" s="123">
        <f>ROUND(P196*H196,2)</f>
        <v>0</v>
      </c>
      <c r="BL196" s="14" t="s">
        <v>168</v>
      </c>
      <c r="BM196" s="122" t="s">
        <v>290</v>
      </c>
    </row>
    <row r="197" spans="1:47" s="2" customFormat="1" ht="12">
      <c r="A197" s="20"/>
      <c r="B197" s="150"/>
      <c r="C197" s="42"/>
      <c r="D197" s="199" t="s">
        <v>169</v>
      </c>
      <c r="E197" s="42"/>
      <c r="F197" s="200" t="s">
        <v>289</v>
      </c>
      <c r="G197" s="42"/>
      <c r="H197" s="42"/>
      <c r="I197" s="201"/>
      <c r="J197" s="201"/>
      <c r="K197" s="151"/>
      <c r="L197" s="20"/>
      <c r="M197" s="21"/>
      <c r="N197" s="124"/>
      <c r="O197" s="125"/>
      <c r="P197" s="42"/>
      <c r="Q197" s="42"/>
      <c r="R197" s="42"/>
      <c r="S197" s="42"/>
      <c r="T197" s="42"/>
      <c r="U197" s="42"/>
      <c r="V197" s="42"/>
      <c r="W197" s="42"/>
      <c r="X197" s="43"/>
      <c r="Y197" s="20"/>
      <c r="Z197" s="20"/>
      <c r="AA197" s="20"/>
      <c r="AB197" s="20"/>
      <c r="AC197" s="20"/>
      <c r="AD197" s="20"/>
      <c r="AE197" s="20"/>
      <c r="AT197" s="14" t="s">
        <v>169</v>
      </c>
      <c r="AU197" s="14" t="s">
        <v>84</v>
      </c>
    </row>
    <row r="198" spans="1:65" s="2" customFormat="1" ht="16.5" customHeight="1">
      <c r="A198" s="20"/>
      <c r="B198" s="197"/>
      <c r="C198" s="109" t="s">
        <v>259</v>
      </c>
      <c r="D198" s="109" t="s">
        <v>163</v>
      </c>
      <c r="E198" s="110" t="s">
        <v>292</v>
      </c>
      <c r="F198" s="111" t="s">
        <v>293</v>
      </c>
      <c r="G198" s="112" t="s">
        <v>166</v>
      </c>
      <c r="H198" s="113">
        <v>1</v>
      </c>
      <c r="I198" s="114"/>
      <c r="J198" s="115"/>
      <c r="K198" s="198">
        <f>ROUND(P198*H198,2)</f>
        <v>0</v>
      </c>
      <c r="L198" s="180"/>
      <c r="M198" s="116"/>
      <c r="N198" s="117" t="s">
        <v>1</v>
      </c>
      <c r="O198" s="118" t="s">
        <v>37</v>
      </c>
      <c r="P198" s="119">
        <f>I198+J198</f>
        <v>0</v>
      </c>
      <c r="Q198" s="119">
        <f>ROUND(I198*H198,2)</f>
        <v>0</v>
      </c>
      <c r="R198" s="119">
        <f>ROUND(J198*H198,2)</f>
        <v>0</v>
      </c>
      <c r="S198" s="42"/>
      <c r="T198" s="120">
        <f>S198*H198</f>
        <v>0</v>
      </c>
      <c r="U198" s="120">
        <v>0</v>
      </c>
      <c r="V198" s="120">
        <f>U198*H198</f>
        <v>0</v>
      </c>
      <c r="W198" s="120">
        <v>0</v>
      </c>
      <c r="X198" s="121">
        <f>W198*H198</f>
        <v>0</v>
      </c>
      <c r="Y198" s="20"/>
      <c r="Z198" s="20"/>
      <c r="AA198" s="20"/>
      <c r="AB198" s="20"/>
      <c r="AC198" s="20"/>
      <c r="AD198" s="20"/>
      <c r="AE198" s="20"/>
      <c r="AR198" s="122" t="s">
        <v>167</v>
      </c>
      <c r="AT198" s="122" t="s">
        <v>163</v>
      </c>
      <c r="AU198" s="122" t="s">
        <v>84</v>
      </c>
      <c r="AY198" s="14" t="s">
        <v>160</v>
      </c>
      <c r="BE198" s="123">
        <f>IF(O198="základní",K198,0)</f>
        <v>0</v>
      </c>
      <c r="BF198" s="123">
        <f>IF(O198="snížená",K198,0)</f>
        <v>0</v>
      </c>
      <c r="BG198" s="123">
        <f>IF(O198="zákl. přenesená",K198,0)</f>
        <v>0</v>
      </c>
      <c r="BH198" s="123">
        <f>IF(O198="sníž. přenesená",K198,0)</f>
        <v>0</v>
      </c>
      <c r="BI198" s="123">
        <f>IF(O198="nulová",K198,0)</f>
        <v>0</v>
      </c>
      <c r="BJ198" s="14" t="s">
        <v>82</v>
      </c>
      <c r="BK198" s="123">
        <f>ROUND(P198*H198,2)</f>
        <v>0</v>
      </c>
      <c r="BL198" s="14" t="s">
        <v>168</v>
      </c>
      <c r="BM198" s="122" t="s">
        <v>294</v>
      </c>
    </row>
    <row r="199" spans="1:47" s="2" customFormat="1" ht="12">
      <c r="A199" s="20"/>
      <c r="B199" s="150"/>
      <c r="C199" s="42"/>
      <c r="D199" s="199" t="s">
        <v>169</v>
      </c>
      <c r="E199" s="42"/>
      <c r="F199" s="200" t="s">
        <v>293</v>
      </c>
      <c r="G199" s="42"/>
      <c r="H199" s="42"/>
      <c r="I199" s="201"/>
      <c r="J199" s="201"/>
      <c r="K199" s="151"/>
      <c r="L199" s="20"/>
      <c r="M199" s="21"/>
      <c r="N199" s="124"/>
      <c r="O199" s="125"/>
      <c r="P199" s="42"/>
      <c r="Q199" s="42"/>
      <c r="R199" s="42"/>
      <c r="S199" s="42"/>
      <c r="T199" s="42"/>
      <c r="U199" s="42"/>
      <c r="V199" s="42"/>
      <c r="W199" s="42"/>
      <c r="X199" s="43"/>
      <c r="Y199" s="20"/>
      <c r="Z199" s="20"/>
      <c r="AA199" s="20"/>
      <c r="AB199" s="20"/>
      <c r="AC199" s="20"/>
      <c r="AD199" s="20"/>
      <c r="AE199" s="20"/>
      <c r="AT199" s="14" t="s">
        <v>169</v>
      </c>
      <c r="AU199" s="14" t="s">
        <v>84</v>
      </c>
    </row>
    <row r="200" spans="1:65" s="2" customFormat="1" ht="16.5" customHeight="1">
      <c r="A200" s="20"/>
      <c r="B200" s="197"/>
      <c r="C200" s="109" t="s">
        <v>299</v>
      </c>
      <c r="D200" s="109" t="s">
        <v>163</v>
      </c>
      <c r="E200" s="110" t="s">
        <v>295</v>
      </c>
      <c r="F200" s="111" t="s">
        <v>296</v>
      </c>
      <c r="G200" s="112" t="s">
        <v>297</v>
      </c>
      <c r="H200" s="113">
        <v>1</v>
      </c>
      <c r="I200" s="114"/>
      <c r="J200" s="115"/>
      <c r="K200" s="198">
        <f>ROUND(P200*H200,2)</f>
        <v>0</v>
      </c>
      <c r="L200" s="180"/>
      <c r="M200" s="116"/>
      <c r="N200" s="117" t="s">
        <v>1</v>
      </c>
      <c r="O200" s="118" t="s">
        <v>37</v>
      </c>
      <c r="P200" s="119">
        <f>I200+J200</f>
        <v>0</v>
      </c>
      <c r="Q200" s="119">
        <f>ROUND(I200*H200,2)</f>
        <v>0</v>
      </c>
      <c r="R200" s="119">
        <f>ROUND(J200*H200,2)</f>
        <v>0</v>
      </c>
      <c r="S200" s="42"/>
      <c r="T200" s="120">
        <f>S200*H200</f>
        <v>0</v>
      </c>
      <c r="U200" s="120">
        <v>0</v>
      </c>
      <c r="V200" s="120">
        <f>U200*H200</f>
        <v>0</v>
      </c>
      <c r="W200" s="120">
        <v>0</v>
      </c>
      <c r="X200" s="121">
        <f>W200*H200</f>
        <v>0</v>
      </c>
      <c r="Y200" s="20"/>
      <c r="Z200" s="20"/>
      <c r="AA200" s="20"/>
      <c r="AB200" s="20"/>
      <c r="AC200" s="20"/>
      <c r="AD200" s="20"/>
      <c r="AE200" s="20"/>
      <c r="AR200" s="122" t="s">
        <v>167</v>
      </c>
      <c r="AT200" s="122" t="s">
        <v>163</v>
      </c>
      <c r="AU200" s="122" t="s">
        <v>84</v>
      </c>
      <c r="AY200" s="14" t="s">
        <v>160</v>
      </c>
      <c r="BE200" s="123">
        <f>IF(O200="základní",K200,0)</f>
        <v>0</v>
      </c>
      <c r="BF200" s="123">
        <f>IF(O200="snížená",K200,0)</f>
        <v>0</v>
      </c>
      <c r="BG200" s="123">
        <f>IF(O200="zákl. přenesená",K200,0)</f>
        <v>0</v>
      </c>
      <c r="BH200" s="123">
        <f>IF(O200="sníž. přenesená",K200,0)</f>
        <v>0</v>
      </c>
      <c r="BI200" s="123">
        <f>IF(O200="nulová",K200,0)</f>
        <v>0</v>
      </c>
      <c r="BJ200" s="14" t="s">
        <v>82</v>
      </c>
      <c r="BK200" s="123">
        <f>ROUND(P200*H200,2)</f>
        <v>0</v>
      </c>
      <c r="BL200" s="14" t="s">
        <v>168</v>
      </c>
      <c r="BM200" s="122" t="s">
        <v>298</v>
      </c>
    </row>
    <row r="201" spans="1:47" s="2" customFormat="1" ht="12">
      <c r="A201" s="20"/>
      <c r="B201" s="150"/>
      <c r="C201" s="42"/>
      <c r="D201" s="199" t="s">
        <v>169</v>
      </c>
      <c r="E201" s="42"/>
      <c r="F201" s="200" t="s">
        <v>296</v>
      </c>
      <c r="G201" s="42"/>
      <c r="H201" s="42"/>
      <c r="I201" s="201"/>
      <c r="J201" s="201"/>
      <c r="K201" s="151"/>
      <c r="L201" s="20"/>
      <c r="M201" s="21"/>
      <c r="N201" s="124"/>
      <c r="O201" s="125"/>
      <c r="P201" s="42"/>
      <c r="Q201" s="42"/>
      <c r="R201" s="42"/>
      <c r="S201" s="42"/>
      <c r="T201" s="42"/>
      <c r="U201" s="42"/>
      <c r="V201" s="42"/>
      <c r="W201" s="42"/>
      <c r="X201" s="43"/>
      <c r="Y201" s="20"/>
      <c r="Z201" s="20"/>
      <c r="AA201" s="20"/>
      <c r="AB201" s="20"/>
      <c r="AC201" s="20"/>
      <c r="AD201" s="20"/>
      <c r="AE201" s="20"/>
      <c r="AT201" s="14" t="s">
        <v>169</v>
      </c>
      <c r="AU201" s="14" t="s">
        <v>84</v>
      </c>
    </row>
    <row r="202" spans="1:65" s="2" customFormat="1" ht="24">
      <c r="A202" s="20"/>
      <c r="B202" s="197"/>
      <c r="C202" s="109" t="s">
        <v>263</v>
      </c>
      <c r="D202" s="109" t="s">
        <v>163</v>
      </c>
      <c r="E202" s="110" t="s">
        <v>300</v>
      </c>
      <c r="F202" s="111" t="s">
        <v>493</v>
      </c>
      <c r="G202" s="112" t="s">
        <v>166</v>
      </c>
      <c r="H202" s="113">
        <v>1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302</v>
      </c>
    </row>
    <row r="203" spans="1:47" s="2" customFormat="1" ht="12">
      <c r="A203" s="20"/>
      <c r="B203" s="150"/>
      <c r="C203" s="42"/>
      <c r="D203" s="199" t="s">
        <v>171</v>
      </c>
      <c r="E203" s="42"/>
      <c r="F203" s="202"/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171</v>
      </c>
      <c r="AU203" s="14" t="s">
        <v>84</v>
      </c>
    </row>
    <row r="204" spans="1:65" s="2" customFormat="1" ht="24.2" customHeight="1">
      <c r="A204" s="20"/>
      <c r="B204" s="197"/>
      <c r="C204" s="109" t="s">
        <v>306</v>
      </c>
      <c r="D204" s="109" t="s">
        <v>163</v>
      </c>
      <c r="E204" s="110" t="s">
        <v>303</v>
      </c>
      <c r="F204" s="111" t="s">
        <v>304</v>
      </c>
      <c r="G204" s="112" t="s">
        <v>166</v>
      </c>
      <c r="H204" s="113">
        <v>2</v>
      </c>
      <c r="I204" s="114"/>
      <c r="J204" s="115"/>
      <c r="K204" s="198">
        <f>ROUND(P204*H204,2)</f>
        <v>0</v>
      </c>
      <c r="L204" s="180"/>
      <c r="M204" s="116"/>
      <c r="N204" s="117" t="s">
        <v>1</v>
      </c>
      <c r="O204" s="118" t="s">
        <v>37</v>
      </c>
      <c r="P204" s="119">
        <f>I204+J204</f>
        <v>0</v>
      </c>
      <c r="Q204" s="119">
        <f>ROUND(I204*H204,2)</f>
        <v>0</v>
      </c>
      <c r="R204" s="119">
        <f>ROUND(J204*H204,2)</f>
        <v>0</v>
      </c>
      <c r="S204" s="42"/>
      <c r="T204" s="120">
        <f>S204*H204</f>
        <v>0</v>
      </c>
      <c r="U204" s="120">
        <v>0</v>
      </c>
      <c r="V204" s="120">
        <f>U204*H204</f>
        <v>0</v>
      </c>
      <c r="W204" s="120">
        <v>0</v>
      </c>
      <c r="X204" s="121">
        <f>W204*H204</f>
        <v>0</v>
      </c>
      <c r="Y204" s="20"/>
      <c r="Z204" s="20"/>
      <c r="AA204" s="20"/>
      <c r="AB204" s="20"/>
      <c r="AC204" s="20"/>
      <c r="AD204" s="20"/>
      <c r="AE204" s="20"/>
      <c r="AR204" s="122" t="s">
        <v>167</v>
      </c>
      <c r="AT204" s="122" t="s">
        <v>163</v>
      </c>
      <c r="AU204" s="122" t="s">
        <v>84</v>
      </c>
      <c r="AY204" s="14" t="s">
        <v>160</v>
      </c>
      <c r="BE204" s="123">
        <f>IF(O204="základní",K204,0)</f>
        <v>0</v>
      </c>
      <c r="BF204" s="123">
        <f>IF(O204="snížená",K204,0)</f>
        <v>0</v>
      </c>
      <c r="BG204" s="123">
        <f>IF(O204="zákl. přenesená",K204,0)</f>
        <v>0</v>
      </c>
      <c r="BH204" s="123">
        <f>IF(O204="sníž. přenesená",K204,0)</f>
        <v>0</v>
      </c>
      <c r="BI204" s="123">
        <f>IF(O204="nulová",K204,0)</f>
        <v>0</v>
      </c>
      <c r="BJ204" s="14" t="s">
        <v>82</v>
      </c>
      <c r="BK204" s="123">
        <f>ROUND(P204*H204,2)</f>
        <v>0</v>
      </c>
      <c r="BL204" s="14" t="s">
        <v>168</v>
      </c>
      <c r="BM204" s="122" t="s">
        <v>305</v>
      </c>
    </row>
    <row r="205" spans="1:47" s="2" customFormat="1" ht="12">
      <c r="A205" s="20"/>
      <c r="B205" s="150"/>
      <c r="C205" s="42"/>
      <c r="D205" s="199" t="s">
        <v>169</v>
      </c>
      <c r="E205" s="42"/>
      <c r="F205" s="200" t="s">
        <v>304</v>
      </c>
      <c r="G205" s="42"/>
      <c r="H205" s="42"/>
      <c r="I205" s="201"/>
      <c r="J205" s="201"/>
      <c r="K205" s="151"/>
      <c r="L205" s="20"/>
      <c r="M205" s="21"/>
      <c r="N205" s="124"/>
      <c r="O205" s="125"/>
      <c r="P205" s="42"/>
      <c r="Q205" s="42"/>
      <c r="R205" s="42"/>
      <c r="S205" s="42"/>
      <c r="T205" s="42"/>
      <c r="U205" s="42"/>
      <c r="V205" s="42"/>
      <c r="W205" s="42"/>
      <c r="X205" s="43"/>
      <c r="Y205" s="20"/>
      <c r="Z205" s="20"/>
      <c r="AA205" s="20"/>
      <c r="AB205" s="20"/>
      <c r="AC205" s="20"/>
      <c r="AD205" s="20"/>
      <c r="AE205" s="20"/>
      <c r="AT205" s="14" t="s">
        <v>169</v>
      </c>
      <c r="AU205" s="14" t="s">
        <v>84</v>
      </c>
    </row>
    <row r="206" spans="1:65" s="2" customFormat="1" ht="75.75" customHeight="1">
      <c r="A206" s="20"/>
      <c r="B206" s="197"/>
      <c r="C206" s="109" t="s">
        <v>267</v>
      </c>
      <c r="D206" s="109" t="s">
        <v>163</v>
      </c>
      <c r="E206" s="110" t="s">
        <v>307</v>
      </c>
      <c r="F206" s="111" t="s">
        <v>488</v>
      </c>
      <c r="G206" s="112" t="s">
        <v>166</v>
      </c>
      <c r="H206" s="113">
        <v>2</v>
      </c>
      <c r="I206" s="114"/>
      <c r="J206" s="115"/>
      <c r="K206" s="198">
        <f>ROUND(P206*H206,2)</f>
        <v>0</v>
      </c>
      <c r="L206" s="180"/>
      <c r="M206" s="116"/>
      <c r="N206" s="117" t="s">
        <v>1</v>
      </c>
      <c r="O206" s="118" t="s">
        <v>37</v>
      </c>
      <c r="P206" s="119">
        <f>I206+J206</f>
        <v>0</v>
      </c>
      <c r="Q206" s="119">
        <f>ROUND(I206*H206,2)</f>
        <v>0</v>
      </c>
      <c r="R206" s="119">
        <f>ROUND(J206*H206,2)</f>
        <v>0</v>
      </c>
      <c r="S206" s="42"/>
      <c r="T206" s="120">
        <f>S206*H206</f>
        <v>0</v>
      </c>
      <c r="U206" s="120">
        <v>0</v>
      </c>
      <c r="V206" s="120">
        <f>U206*H206</f>
        <v>0</v>
      </c>
      <c r="W206" s="120">
        <v>0</v>
      </c>
      <c r="X206" s="121">
        <f>W206*H206</f>
        <v>0</v>
      </c>
      <c r="Y206" s="20"/>
      <c r="Z206" s="20"/>
      <c r="AA206" s="20"/>
      <c r="AB206" s="20"/>
      <c r="AC206" s="20"/>
      <c r="AD206" s="20"/>
      <c r="AE206" s="20"/>
      <c r="AR206" s="122" t="s">
        <v>167</v>
      </c>
      <c r="AT206" s="122" t="s">
        <v>163</v>
      </c>
      <c r="AU206" s="122" t="s">
        <v>84</v>
      </c>
      <c r="AY206" s="14" t="s">
        <v>160</v>
      </c>
      <c r="BE206" s="123">
        <f>IF(O206="základní",K206,0)</f>
        <v>0</v>
      </c>
      <c r="BF206" s="123">
        <f>IF(O206="snížená",K206,0)</f>
        <v>0</v>
      </c>
      <c r="BG206" s="123">
        <f>IF(O206="zákl. přenesená",K206,0)</f>
        <v>0</v>
      </c>
      <c r="BH206" s="123">
        <f>IF(O206="sníž. přenesená",K206,0)</f>
        <v>0</v>
      </c>
      <c r="BI206" s="123">
        <f>IF(O206="nulová",K206,0)</f>
        <v>0</v>
      </c>
      <c r="BJ206" s="14" t="s">
        <v>82</v>
      </c>
      <c r="BK206" s="123">
        <f>ROUND(P206*H206,2)</f>
        <v>0</v>
      </c>
      <c r="BL206" s="14" t="s">
        <v>168</v>
      </c>
      <c r="BM206" s="122" t="s">
        <v>308</v>
      </c>
    </row>
    <row r="207" spans="1:47" s="2" customFormat="1" ht="12">
      <c r="A207" s="20"/>
      <c r="B207" s="150"/>
      <c r="C207" s="42"/>
      <c r="D207" s="199" t="s">
        <v>169</v>
      </c>
      <c r="E207" s="42"/>
      <c r="F207" s="200"/>
      <c r="G207" s="42"/>
      <c r="H207" s="42"/>
      <c r="I207" s="201"/>
      <c r="J207" s="201"/>
      <c r="K207" s="151"/>
      <c r="L207" s="20"/>
      <c r="M207" s="21"/>
      <c r="N207" s="124"/>
      <c r="O207" s="125"/>
      <c r="P207" s="42"/>
      <c r="Q207" s="42"/>
      <c r="R207" s="42"/>
      <c r="S207" s="42"/>
      <c r="T207" s="42"/>
      <c r="U207" s="42"/>
      <c r="V207" s="42"/>
      <c r="W207" s="42"/>
      <c r="X207" s="43"/>
      <c r="Y207" s="20"/>
      <c r="Z207" s="20"/>
      <c r="AA207" s="20"/>
      <c r="AB207" s="20"/>
      <c r="AC207" s="20"/>
      <c r="AD207" s="20"/>
      <c r="AE207" s="20"/>
      <c r="AT207" s="14" t="s">
        <v>169</v>
      </c>
      <c r="AU207" s="14" t="s">
        <v>84</v>
      </c>
    </row>
    <row r="208" spans="2:63" s="12" customFormat="1" ht="22.9" customHeight="1">
      <c r="B208" s="190"/>
      <c r="C208" s="103"/>
      <c r="D208" s="191" t="s">
        <v>73</v>
      </c>
      <c r="E208" s="195" t="s">
        <v>309</v>
      </c>
      <c r="F208" s="195" t="s">
        <v>309</v>
      </c>
      <c r="G208" s="103"/>
      <c r="H208" s="103"/>
      <c r="I208" s="193"/>
      <c r="J208" s="193"/>
      <c r="K208" s="196">
        <f>BK208</f>
        <v>0</v>
      </c>
      <c r="M208" s="100"/>
      <c r="N208" s="102"/>
      <c r="O208" s="103"/>
      <c r="P208" s="103"/>
      <c r="Q208" s="104">
        <f>SUM(Q209:Q218)</f>
        <v>0</v>
      </c>
      <c r="R208" s="104">
        <f>SUM(R209:R218)</f>
        <v>0</v>
      </c>
      <c r="S208" s="103"/>
      <c r="T208" s="105">
        <f>SUM(T209:T218)</f>
        <v>0</v>
      </c>
      <c r="U208" s="103"/>
      <c r="V208" s="105">
        <f>SUM(V209:V218)</f>
        <v>0</v>
      </c>
      <c r="W208" s="103"/>
      <c r="X208" s="106">
        <f>SUM(X209:X218)</f>
        <v>0</v>
      </c>
      <c r="AR208" s="101" t="s">
        <v>82</v>
      </c>
      <c r="AT208" s="107" t="s">
        <v>73</v>
      </c>
      <c r="AU208" s="107" t="s">
        <v>82</v>
      </c>
      <c r="AY208" s="101" t="s">
        <v>160</v>
      </c>
      <c r="BK208" s="108">
        <f>SUM(BK209:BK218)</f>
        <v>0</v>
      </c>
    </row>
    <row r="209" spans="1:65" s="2" customFormat="1" ht="24.2" customHeight="1">
      <c r="A209" s="20"/>
      <c r="B209" s="197"/>
      <c r="C209" s="126" t="s">
        <v>314</v>
      </c>
      <c r="D209" s="126" t="s">
        <v>182</v>
      </c>
      <c r="E209" s="127" t="s">
        <v>310</v>
      </c>
      <c r="F209" s="128" t="s">
        <v>311</v>
      </c>
      <c r="G209" s="129" t="s">
        <v>312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313</v>
      </c>
    </row>
    <row r="210" spans="1:47" s="2" customFormat="1" ht="12">
      <c r="A210" s="20"/>
      <c r="B210" s="150"/>
      <c r="C210" s="42"/>
      <c r="D210" s="199" t="s">
        <v>169</v>
      </c>
      <c r="E210" s="42"/>
      <c r="F210" s="200" t="s">
        <v>311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44.25" customHeight="1">
      <c r="A211" s="20"/>
      <c r="B211" s="197"/>
      <c r="C211" s="126" t="s">
        <v>319</v>
      </c>
      <c r="D211" s="126" t="s">
        <v>182</v>
      </c>
      <c r="E211" s="127" t="s">
        <v>315</v>
      </c>
      <c r="F211" s="128" t="s">
        <v>316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317</v>
      </c>
    </row>
    <row r="212" spans="1:47" s="2" customFormat="1" ht="19.5">
      <c r="A212" s="20"/>
      <c r="B212" s="150"/>
      <c r="C212" s="42"/>
      <c r="D212" s="199" t="s">
        <v>169</v>
      </c>
      <c r="E212" s="42"/>
      <c r="F212" s="200" t="s">
        <v>318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24.2" customHeight="1">
      <c r="A213" s="20"/>
      <c r="B213" s="197"/>
      <c r="C213" s="126" t="s">
        <v>323</v>
      </c>
      <c r="D213" s="126" t="s">
        <v>182</v>
      </c>
      <c r="E213" s="127" t="s">
        <v>320</v>
      </c>
      <c r="F213" s="128" t="s">
        <v>321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322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321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1:65" s="2" customFormat="1" ht="24.2" customHeight="1">
      <c r="A215" s="20"/>
      <c r="B215" s="197"/>
      <c r="C215" s="126" t="s">
        <v>327</v>
      </c>
      <c r="D215" s="126" t="s">
        <v>182</v>
      </c>
      <c r="E215" s="127" t="s">
        <v>324</v>
      </c>
      <c r="F215" s="128" t="s">
        <v>325</v>
      </c>
      <c r="G215" s="129" t="s">
        <v>166</v>
      </c>
      <c r="H215" s="130">
        <v>1</v>
      </c>
      <c r="I215" s="131"/>
      <c r="J215" s="131"/>
      <c r="K215" s="203">
        <f>ROUND(P215*H215,2)</f>
        <v>0</v>
      </c>
      <c r="L215" s="181"/>
      <c r="M215" s="21"/>
      <c r="N215" s="132" t="s">
        <v>1</v>
      </c>
      <c r="O215" s="118" t="s">
        <v>37</v>
      </c>
      <c r="P215" s="119">
        <f>I215+J215</f>
        <v>0</v>
      </c>
      <c r="Q215" s="119">
        <f>ROUND(I215*H215,2)</f>
        <v>0</v>
      </c>
      <c r="R215" s="119">
        <f>ROUND(J215*H215,2)</f>
        <v>0</v>
      </c>
      <c r="S215" s="42"/>
      <c r="T215" s="120">
        <f>S215*H215</f>
        <v>0</v>
      </c>
      <c r="U215" s="120">
        <v>0</v>
      </c>
      <c r="V215" s="120">
        <f>U215*H215</f>
        <v>0</v>
      </c>
      <c r="W215" s="120">
        <v>0</v>
      </c>
      <c r="X215" s="121">
        <f>W215*H215</f>
        <v>0</v>
      </c>
      <c r="Y215" s="20"/>
      <c r="Z215" s="20"/>
      <c r="AA215" s="20"/>
      <c r="AB215" s="20"/>
      <c r="AC215" s="20"/>
      <c r="AD215" s="20"/>
      <c r="AE215" s="20"/>
      <c r="AR215" s="122" t="s">
        <v>168</v>
      </c>
      <c r="AT215" s="122" t="s">
        <v>182</v>
      </c>
      <c r="AU215" s="122" t="s">
        <v>84</v>
      </c>
      <c r="AY215" s="14" t="s">
        <v>160</v>
      </c>
      <c r="BE215" s="123">
        <f>IF(O215="základní",K215,0)</f>
        <v>0</v>
      </c>
      <c r="BF215" s="123">
        <f>IF(O215="snížená",K215,0)</f>
        <v>0</v>
      </c>
      <c r="BG215" s="123">
        <f>IF(O215="zákl. přenesená",K215,0)</f>
        <v>0</v>
      </c>
      <c r="BH215" s="123">
        <f>IF(O215="sníž. přenesená",K215,0)</f>
        <v>0</v>
      </c>
      <c r="BI215" s="123">
        <f>IF(O215="nulová",K215,0)</f>
        <v>0</v>
      </c>
      <c r="BJ215" s="14" t="s">
        <v>82</v>
      </c>
      <c r="BK215" s="123">
        <f>ROUND(P215*H215,2)</f>
        <v>0</v>
      </c>
      <c r="BL215" s="14" t="s">
        <v>168</v>
      </c>
      <c r="BM215" s="122" t="s">
        <v>326</v>
      </c>
    </row>
    <row r="216" spans="1:47" s="2" customFormat="1" ht="12">
      <c r="A216" s="20"/>
      <c r="B216" s="150"/>
      <c r="C216" s="42"/>
      <c r="D216" s="199" t="s">
        <v>169</v>
      </c>
      <c r="E216" s="42"/>
      <c r="F216" s="200" t="s">
        <v>325</v>
      </c>
      <c r="G216" s="42"/>
      <c r="H216" s="42"/>
      <c r="I216" s="201"/>
      <c r="J216" s="201"/>
      <c r="K216" s="151"/>
      <c r="L216" s="20"/>
      <c r="M216" s="21"/>
      <c r="N216" s="124"/>
      <c r="O216" s="125"/>
      <c r="P216" s="42"/>
      <c r="Q216" s="42"/>
      <c r="R216" s="42"/>
      <c r="S216" s="42"/>
      <c r="T216" s="42"/>
      <c r="U216" s="42"/>
      <c r="V216" s="42"/>
      <c r="W216" s="42"/>
      <c r="X216" s="43"/>
      <c r="Y216" s="20"/>
      <c r="Z216" s="20"/>
      <c r="AA216" s="20"/>
      <c r="AB216" s="20"/>
      <c r="AC216" s="20"/>
      <c r="AD216" s="20"/>
      <c r="AE216" s="20"/>
      <c r="AT216" s="14" t="s">
        <v>169</v>
      </c>
      <c r="AU216" s="14" t="s">
        <v>84</v>
      </c>
    </row>
    <row r="217" spans="1:65" s="2" customFormat="1" ht="16.5" customHeight="1">
      <c r="A217" s="20"/>
      <c r="B217" s="197"/>
      <c r="C217" s="126" t="s">
        <v>333</v>
      </c>
      <c r="D217" s="126" t="s">
        <v>182</v>
      </c>
      <c r="E217" s="127" t="s">
        <v>328</v>
      </c>
      <c r="F217" s="128" t="s">
        <v>329</v>
      </c>
      <c r="G217" s="129" t="s">
        <v>166</v>
      </c>
      <c r="H217" s="130">
        <v>1</v>
      </c>
      <c r="I217" s="131"/>
      <c r="J217" s="131"/>
      <c r="K217" s="203">
        <f>ROUND(P217*H217,2)</f>
        <v>0</v>
      </c>
      <c r="L217" s="181"/>
      <c r="M217" s="21"/>
      <c r="N217" s="132" t="s">
        <v>1</v>
      </c>
      <c r="O217" s="118" t="s">
        <v>37</v>
      </c>
      <c r="P217" s="119">
        <f>I217+J217</f>
        <v>0</v>
      </c>
      <c r="Q217" s="119">
        <f>ROUND(I217*H217,2)</f>
        <v>0</v>
      </c>
      <c r="R217" s="119">
        <f>ROUND(J217*H217,2)</f>
        <v>0</v>
      </c>
      <c r="S217" s="42"/>
      <c r="T217" s="120">
        <f>S217*H217</f>
        <v>0</v>
      </c>
      <c r="U217" s="120">
        <v>0</v>
      </c>
      <c r="V217" s="120">
        <f>U217*H217</f>
        <v>0</v>
      </c>
      <c r="W217" s="120">
        <v>0</v>
      </c>
      <c r="X217" s="121">
        <f>W217*H217</f>
        <v>0</v>
      </c>
      <c r="Y217" s="20"/>
      <c r="Z217" s="20"/>
      <c r="AA217" s="20"/>
      <c r="AB217" s="20"/>
      <c r="AC217" s="20"/>
      <c r="AD217" s="20"/>
      <c r="AE217" s="20"/>
      <c r="AR217" s="122" t="s">
        <v>168</v>
      </c>
      <c r="AT217" s="122" t="s">
        <v>182</v>
      </c>
      <c r="AU217" s="122" t="s">
        <v>84</v>
      </c>
      <c r="AY217" s="14" t="s">
        <v>160</v>
      </c>
      <c r="BE217" s="123">
        <f>IF(O217="základní",K217,0)</f>
        <v>0</v>
      </c>
      <c r="BF217" s="123">
        <f>IF(O217="snížená",K217,0)</f>
        <v>0</v>
      </c>
      <c r="BG217" s="123">
        <f>IF(O217="zákl. přenesená",K217,0)</f>
        <v>0</v>
      </c>
      <c r="BH217" s="123">
        <f>IF(O217="sníž. přenesená",K217,0)</f>
        <v>0</v>
      </c>
      <c r="BI217" s="123">
        <f>IF(O217="nulová",K217,0)</f>
        <v>0</v>
      </c>
      <c r="BJ217" s="14" t="s">
        <v>82</v>
      </c>
      <c r="BK217" s="123">
        <f>ROUND(P217*H217,2)</f>
        <v>0</v>
      </c>
      <c r="BL217" s="14" t="s">
        <v>168</v>
      </c>
      <c r="BM217" s="122" t="s">
        <v>330</v>
      </c>
    </row>
    <row r="218" spans="1:47" s="2" customFormat="1" ht="12">
      <c r="A218" s="20"/>
      <c r="B218" s="150"/>
      <c r="C218" s="42"/>
      <c r="D218" s="199" t="s">
        <v>169</v>
      </c>
      <c r="E218" s="42"/>
      <c r="F218" s="200" t="s">
        <v>329</v>
      </c>
      <c r="G218" s="42"/>
      <c r="H218" s="42"/>
      <c r="I218" s="201"/>
      <c r="J218" s="201"/>
      <c r="K218" s="151"/>
      <c r="L218" s="20"/>
      <c r="M218" s="21"/>
      <c r="N218" s="124"/>
      <c r="O218" s="125"/>
      <c r="P218" s="42"/>
      <c r="Q218" s="42"/>
      <c r="R218" s="42"/>
      <c r="S218" s="42"/>
      <c r="T218" s="42"/>
      <c r="U218" s="42"/>
      <c r="V218" s="42"/>
      <c r="W218" s="42"/>
      <c r="X218" s="43"/>
      <c r="Y218" s="20"/>
      <c r="Z218" s="20"/>
      <c r="AA218" s="20"/>
      <c r="AB218" s="20"/>
      <c r="AC218" s="20"/>
      <c r="AD218" s="20"/>
      <c r="AE218" s="20"/>
      <c r="AT218" s="14" t="s">
        <v>169</v>
      </c>
      <c r="AU218" s="14" t="s">
        <v>84</v>
      </c>
    </row>
    <row r="219" spans="2:63" s="12" customFormat="1" ht="22.9" customHeight="1">
      <c r="B219" s="190"/>
      <c r="C219" s="103"/>
      <c r="D219" s="191" t="s">
        <v>73</v>
      </c>
      <c r="E219" s="195" t="s">
        <v>331</v>
      </c>
      <c r="F219" s="195" t="s">
        <v>332</v>
      </c>
      <c r="G219" s="103"/>
      <c r="H219" s="103"/>
      <c r="I219" s="193"/>
      <c r="J219" s="193"/>
      <c r="K219" s="196">
        <f>BK219</f>
        <v>0</v>
      </c>
      <c r="M219" s="100"/>
      <c r="N219" s="102"/>
      <c r="O219" s="103"/>
      <c r="P219" s="103"/>
      <c r="Q219" s="104">
        <f>SUM(Q220:Q235)</f>
        <v>0</v>
      </c>
      <c r="R219" s="104">
        <f>SUM(R220:R235)</f>
        <v>0</v>
      </c>
      <c r="S219" s="103"/>
      <c r="T219" s="105">
        <f>SUM(T220:T235)</f>
        <v>0</v>
      </c>
      <c r="U219" s="103"/>
      <c r="V219" s="105">
        <f>SUM(V220:V235)</f>
        <v>7E-05</v>
      </c>
      <c r="W219" s="103"/>
      <c r="X219" s="106">
        <f>SUM(X220:X235)</f>
        <v>0</v>
      </c>
      <c r="AR219" s="101" t="s">
        <v>82</v>
      </c>
      <c r="AT219" s="107" t="s">
        <v>73</v>
      </c>
      <c r="AU219" s="107" t="s">
        <v>82</v>
      </c>
      <c r="AY219" s="101" t="s">
        <v>160</v>
      </c>
      <c r="BK219" s="108">
        <f>SUM(BK220:BK235)</f>
        <v>0</v>
      </c>
    </row>
    <row r="220" spans="1:65" s="2" customFormat="1" ht="33" customHeight="1">
      <c r="A220" s="20"/>
      <c r="B220" s="197"/>
      <c r="C220" s="126" t="s">
        <v>339</v>
      </c>
      <c r="D220" s="126" t="s">
        <v>182</v>
      </c>
      <c r="E220" s="127" t="s">
        <v>424</v>
      </c>
      <c r="F220" s="128" t="s">
        <v>425</v>
      </c>
      <c r="G220" s="129" t="s">
        <v>426</v>
      </c>
      <c r="H220" s="130">
        <v>12.5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427</v>
      </c>
    </row>
    <row r="221" spans="1:47" s="2" customFormat="1" ht="19.5">
      <c r="A221" s="20"/>
      <c r="B221" s="150"/>
      <c r="C221" s="42"/>
      <c r="D221" s="199" t="s">
        <v>169</v>
      </c>
      <c r="E221" s="42"/>
      <c r="F221" s="200" t="s">
        <v>425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33" customHeight="1">
      <c r="A222" s="20"/>
      <c r="B222" s="197"/>
      <c r="C222" s="126" t="s">
        <v>344</v>
      </c>
      <c r="D222" s="126" t="s">
        <v>182</v>
      </c>
      <c r="E222" s="127" t="s">
        <v>428</v>
      </c>
      <c r="F222" s="128" t="s">
        <v>429</v>
      </c>
      <c r="G222" s="129" t="s">
        <v>426</v>
      </c>
      <c r="H222" s="130">
        <v>12.5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430</v>
      </c>
    </row>
    <row r="223" spans="1:47" s="2" customFormat="1" ht="19.5">
      <c r="A223" s="20"/>
      <c r="B223" s="150"/>
      <c r="C223" s="42"/>
      <c r="D223" s="199" t="s">
        <v>169</v>
      </c>
      <c r="E223" s="42"/>
      <c r="F223" s="200" t="s">
        <v>429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24.2" customHeight="1">
      <c r="A224" s="20"/>
      <c r="B224" s="197"/>
      <c r="C224" s="126" t="s">
        <v>347</v>
      </c>
      <c r="D224" s="126" t="s">
        <v>182</v>
      </c>
      <c r="E224" s="127" t="s">
        <v>431</v>
      </c>
      <c r="F224" s="128" t="s">
        <v>432</v>
      </c>
      <c r="G224" s="129" t="s">
        <v>426</v>
      </c>
      <c r="H224" s="130">
        <v>12.5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0</v>
      </c>
      <c r="V224" s="120">
        <f>U224*H224</f>
        <v>0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433</v>
      </c>
    </row>
    <row r="225" spans="1:47" s="2" customFormat="1" ht="12">
      <c r="A225" s="20"/>
      <c r="B225" s="150"/>
      <c r="C225" s="42"/>
      <c r="D225" s="199" t="s">
        <v>169</v>
      </c>
      <c r="E225" s="42"/>
      <c r="F225" s="200" t="s">
        <v>432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1:65" s="2" customFormat="1" ht="66.75" customHeight="1">
      <c r="A226" s="20"/>
      <c r="B226" s="197"/>
      <c r="C226" s="126" t="s">
        <v>350</v>
      </c>
      <c r="D226" s="126" t="s">
        <v>182</v>
      </c>
      <c r="E226" s="127" t="s">
        <v>334</v>
      </c>
      <c r="F226" s="128" t="s">
        <v>335</v>
      </c>
      <c r="G226" s="129" t="s">
        <v>336</v>
      </c>
      <c r="H226" s="130">
        <v>20</v>
      </c>
      <c r="I226" s="131"/>
      <c r="J226" s="131"/>
      <c r="K226" s="203">
        <f>ROUND(P226*H226,2)</f>
        <v>0</v>
      </c>
      <c r="L226" s="181"/>
      <c r="M226" s="21"/>
      <c r="N226" s="132" t="s">
        <v>1</v>
      </c>
      <c r="O226" s="118" t="s">
        <v>37</v>
      </c>
      <c r="P226" s="119">
        <f>I226+J226</f>
        <v>0</v>
      </c>
      <c r="Q226" s="119">
        <f>ROUND(I226*H226,2)</f>
        <v>0</v>
      </c>
      <c r="R226" s="119">
        <f>ROUND(J226*H226,2)</f>
        <v>0</v>
      </c>
      <c r="S226" s="42"/>
      <c r="T226" s="120">
        <f>S226*H226</f>
        <v>0</v>
      </c>
      <c r="U226" s="120">
        <v>0</v>
      </c>
      <c r="V226" s="120">
        <f>U226*H226</f>
        <v>0</v>
      </c>
      <c r="W226" s="120">
        <v>0</v>
      </c>
      <c r="X226" s="121">
        <f>W226*H226</f>
        <v>0</v>
      </c>
      <c r="Y226" s="20"/>
      <c r="Z226" s="20"/>
      <c r="AA226" s="20"/>
      <c r="AB226" s="20"/>
      <c r="AC226" s="20"/>
      <c r="AD226" s="20"/>
      <c r="AE226" s="20"/>
      <c r="AR226" s="122" t="s">
        <v>168</v>
      </c>
      <c r="AT226" s="122" t="s">
        <v>182</v>
      </c>
      <c r="AU226" s="122" t="s">
        <v>84</v>
      </c>
      <c r="AY226" s="14" t="s">
        <v>160</v>
      </c>
      <c r="BE226" s="123">
        <f>IF(O226="základní",K226,0)</f>
        <v>0</v>
      </c>
      <c r="BF226" s="123">
        <f>IF(O226="snížená",K226,0)</f>
        <v>0</v>
      </c>
      <c r="BG226" s="123">
        <f>IF(O226="zákl. přenesená",K226,0)</f>
        <v>0</v>
      </c>
      <c r="BH226" s="123">
        <f>IF(O226="sníž. přenesená",K226,0)</f>
        <v>0</v>
      </c>
      <c r="BI226" s="123">
        <f>IF(O226="nulová",K226,0)</f>
        <v>0</v>
      </c>
      <c r="BJ226" s="14" t="s">
        <v>82</v>
      </c>
      <c r="BK226" s="123">
        <f>ROUND(P226*H226,2)</f>
        <v>0</v>
      </c>
      <c r="BL226" s="14" t="s">
        <v>168</v>
      </c>
      <c r="BM226" s="122" t="s">
        <v>337</v>
      </c>
    </row>
    <row r="227" spans="1:47" s="2" customFormat="1" ht="39">
      <c r="A227" s="20"/>
      <c r="B227" s="150"/>
      <c r="C227" s="42"/>
      <c r="D227" s="199" t="s">
        <v>169</v>
      </c>
      <c r="E227" s="42"/>
      <c r="F227" s="200" t="s">
        <v>338</v>
      </c>
      <c r="G227" s="42"/>
      <c r="H227" s="42"/>
      <c r="I227" s="201"/>
      <c r="J227" s="201"/>
      <c r="K227" s="151"/>
      <c r="L227" s="20"/>
      <c r="M227" s="21"/>
      <c r="N227" s="124"/>
      <c r="O227" s="125"/>
      <c r="P227" s="42"/>
      <c r="Q227" s="42"/>
      <c r="R227" s="42"/>
      <c r="S227" s="42"/>
      <c r="T227" s="42"/>
      <c r="U227" s="42"/>
      <c r="V227" s="42"/>
      <c r="W227" s="42"/>
      <c r="X227" s="43"/>
      <c r="Y227" s="20"/>
      <c r="Z227" s="20"/>
      <c r="AA227" s="20"/>
      <c r="AB227" s="20"/>
      <c r="AC227" s="20"/>
      <c r="AD227" s="20"/>
      <c r="AE227" s="20"/>
      <c r="AT227" s="14" t="s">
        <v>169</v>
      </c>
      <c r="AU227" s="14" t="s">
        <v>84</v>
      </c>
    </row>
    <row r="228" spans="1:65" s="2" customFormat="1" ht="55.5" customHeight="1">
      <c r="A228" s="20"/>
      <c r="B228" s="197"/>
      <c r="C228" s="126" t="s">
        <v>200</v>
      </c>
      <c r="D228" s="126" t="s">
        <v>182</v>
      </c>
      <c r="E228" s="127" t="s">
        <v>340</v>
      </c>
      <c r="F228" s="128" t="s">
        <v>341</v>
      </c>
      <c r="G228" s="129" t="s">
        <v>277</v>
      </c>
      <c r="H228" s="130">
        <v>15</v>
      </c>
      <c r="I228" s="131"/>
      <c r="J228" s="131"/>
      <c r="K228" s="203">
        <f>ROUND(P228*H228,2)</f>
        <v>0</v>
      </c>
      <c r="L228" s="181"/>
      <c r="M228" s="21"/>
      <c r="N228" s="132" t="s">
        <v>1</v>
      </c>
      <c r="O228" s="118" t="s">
        <v>37</v>
      </c>
      <c r="P228" s="119">
        <f>I228+J228</f>
        <v>0</v>
      </c>
      <c r="Q228" s="119">
        <f>ROUND(I228*H228,2)</f>
        <v>0</v>
      </c>
      <c r="R228" s="119">
        <f>ROUND(J228*H228,2)</f>
        <v>0</v>
      </c>
      <c r="S228" s="42"/>
      <c r="T228" s="120">
        <f>S228*H228</f>
        <v>0</v>
      </c>
      <c r="U228" s="120">
        <v>0</v>
      </c>
      <c r="V228" s="120">
        <f>U228*H228</f>
        <v>0</v>
      </c>
      <c r="W228" s="120">
        <v>0</v>
      </c>
      <c r="X228" s="121">
        <f>W228*H228</f>
        <v>0</v>
      </c>
      <c r="Y228" s="20"/>
      <c r="Z228" s="20"/>
      <c r="AA228" s="20"/>
      <c r="AB228" s="20"/>
      <c r="AC228" s="20"/>
      <c r="AD228" s="20"/>
      <c r="AE228" s="20"/>
      <c r="AR228" s="122" t="s">
        <v>168</v>
      </c>
      <c r="AT228" s="122" t="s">
        <v>182</v>
      </c>
      <c r="AU228" s="122" t="s">
        <v>84</v>
      </c>
      <c r="AY228" s="14" t="s">
        <v>160</v>
      </c>
      <c r="BE228" s="123">
        <f>IF(O228="základní",K228,0)</f>
        <v>0</v>
      </c>
      <c r="BF228" s="123">
        <f>IF(O228="snížená",K228,0)</f>
        <v>0</v>
      </c>
      <c r="BG228" s="123">
        <f>IF(O228="zákl. přenesená",K228,0)</f>
        <v>0</v>
      </c>
      <c r="BH228" s="123">
        <f>IF(O228="sníž. přenesená",K228,0)</f>
        <v>0</v>
      </c>
      <c r="BI228" s="123">
        <f>IF(O228="nulová",K228,0)</f>
        <v>0</v>
      </c>
      <c r="BJ228" s="14" t="s">
        <v>82</v>
      </c>
      <c r="BK228" s="123">
        <f>ROUND(P228*H228,2)</f>
        <v>0</v>
      </c>
      <c r="BL228" s="14" t="s">
        <v>168</v>
      </c>
      <c r="BM228" s="122" t="s">
        <v>342</v>
      </c>
    </row>
    <row r="229" spans="1:47" s="2" customFormat="1" ht="39">
      <c r="A229" s="20"/>
      <c r="B229" s="150"/>
      <c r="C229" s="42"/>
      <c r="D229" s="199" t="s">
        <v>169</v>
      </c>
      <c r="E229" s="42"/>
      <c r="F229" s="200" t="s">
        <v>343</v>
      </c>
      <c r="G229" s="42"/>
      <c r="H229" s="42"/>
      <c r="I229" s="201"/>
      <c r="J229" s="201"/>
      <c r="K229" s="151"/>
      <c r="L229" s="20"/>
      <c r="M229" s="21"/>
      <c r="N229" s="124"/>
      <c r="O229" s="125"/>
      <c r="P229" s="42"/>
      <c r="Q229" s="42"/>
      <c r="R229" s="42"/>
      <c r="S229" s="42"/>
      <c r="T229" s="42"/>
      <c r="U229" s="42"/>
      <c r="V229" s="42"/>
      <c r="W229" s="42"/>
      <c r="X229" s="43"/>
      <c r="Y229" s="20"/>
      <c r="Z229" s="20"/>
      <c r="AA229" s="20"/>
      <c r="AB229" s="20"/>
      <c r="AC229" s="20"/>
      <c r="AD229" s="20"/>
      <c r="AE229" s="20"/>
      <c r="AT229" s="14" t="s">
        <v>169</v>
      </c>
      <c r="AU229" s="14" t="s">
        <v>84</v>
      </c>
    </row>
    <row r="230" spans="1:65" s="2" customFormat="1" ht="16.5" customHeight="1">
      <c r="A230" s="20"/>
      <c r="B230" s="197"/>
      <c r="C230" s="126" t="s">
        <v>362</v>
      </c>
      <c r="D230" s="126" t="s">
        <v>182</v>
      </c>
      <c r="E230" s="127" t="s">
        <v>269</v>
      </c>
      <c r="F230" s="128" t="s">
        <v>345</v>
      </c>
      <c r="G230" s="129" t="s">
        <v>297</v>
      </c>
      <c r="H230" s="130">
        <v>1</v>
      </c>
      <c r="I230" s="131"/>
      <c r="J230" s="131"/>
      <c r="K230" s="203">
        <f>ROUND(P230*H230,2)</f>
        <v>0</v>
      </c>
      <c r="L230" s="181"/>
      <c r="M230" s="21"/>
      <c r="N230" s="132" t="s">
        <v>1</v>
      </c>
      <c r="O230" s="118" t="s">
        <v>37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2"/>
      <c r="T230" s="120">
        <f>S230*H230</f>
        <v>0</v>
      </c>
      <c r="U230" s="120">
        <v>0</v>
      </c>
      <c r="V230" s="120">
        <f>U230*H230</f>
        <v>0</v>
      </c>
      <c r="W230" s="120">
        <v>0</v>
      </c>
      <c r="X230" s="121">
        <f>W230*H230</f>
        <v>0</v>
      </c>
      <c r="Y230" s="20"/>
      <c r="Z230" s="20"/>
      <c r="AA230" s="20"/>
      <c r="AB230" s="20"/>
      <c r="AC230" s="20"/>
      <c r="AD230" s="20"/>
      <c r="AE230" s="20"/>
      <c r="AR230" s="122" t="s">
        <v>168</v>
      </c>
      <c r="AT230" s="122" t="s">
        <v>182</v>
      </c>
      <c r="AU230" s="122" t="s">
        <v>84</v>
      </c>
      <c r="AY230" s="14" t="s">
        <v>160</v>
      </c>
      <c r="BE230" s="123">
        <f>IF(O230="základní",K230,0)</f>
        <v>0</v>
      </c>
      <c r="BF230" s="123">
        <f>IF(O230="snížená",K230,0)</f>
        <v>0</v>
      </c>
      <c r="BG230" s="123">
        <f>IF(O230="zákl. přenesená",K230,0)</f>
        <v>0</v>
      </c>
      <c r="BH230" s="123">
        <f>IF(O230="sníž. přenesená",K230,0)</f>
        <v>0</v>
      </c>
      <c r="BI230" s="123">
        <f>IF(O230="nulová",K230,0)</f>
        <v>0</v>
      </c>
      <c r="BJ230" s="14" t="s">
        <v>82</v>
      </c>
      <c r="BK230" s="123">
        <f>ROUND(P230*H230,2)</f>
        <v>0</v>
      </c>
      <c r="BL230" s="14" t="s">
        <v>168</v>
      </c>
      <c r="BM230" s="122" t="s">
        <v>346</v>
      </c>
    </row>
    <row r="231" spans="1:47" s="2" customFormat="1" ht="12">
      <c r="A231" s="20"/>
      <c r="B231" s="150"/>
      <c r="C231" s="42"/>
      <c r="D231" s="199" t="s">
        <v>169</v>
      </c>
      <c r="E231" s="42"/>
      <c r="F231" s="200" t="s">
        <v>345</v>
      </c>
      <c r="G231" s="42"/>
      <c r="H231" s="42"/>
      <c r="I231" s="201"/>
      <c r="J231" s="201"/>
      <c r="K231" s="151"/>
      <c r="L231" s="20"/>
      <c r="M231" s="21"/>
      <c r="N231" s="124"/>
      <c r="O231" s="125"/>
      <c r="P231" s="42"/>
      <c r="Q231" s="42"/>
      <c r="R231" s="42"/>
      <c r="S231" s="42"/>
      <c r="T231" s="42"/>
      <c r="U231" s="42"/>
      <c r="V231" s="42"/>
      <c r="W231" s="42"/>
      <c r="X231" s="43"/>
      <c r="Y231" s="20"/>
      <c r="Z231" s="20"/>
      <c r="AA231" s="20"/>
      <c r="AB231" s="20"/>
      <c r="AC231" s="20"/>
      <c r="AD231" s="20"/>
      <c r="AE231" s="20"/>
      <c r="AT231" s="14" t="s">
        <v>169</v>
      </c>
      <c r="AU231" s="14" t="s">
        <v>84</v>
      </c>
    </row>
    <row r="232" spans="1:65" s="2" customFormat="1" ht="24.2" customHeight="1">
      <c r="A232" s="20"/>
      <c r="B232" s="197"/>
      <c r="C232" s="126" t="s">
        <v>203</v>
      </c>
      <c r="D232" s="126" t="s">
        <v>182</v>
      </c>
      <c r="E232" s="127" t="s">
        <v>271</v>
      </c>
      <c r="F232" s="128" t="s">
        <v>348</v>
      </c>
      <c r="G232" s="129" t="s">
        <v>336</v>
      </c>
      <c r="H232" s="130">
        <v>20</v>
      </c>
      <c r="I232" s="131"/>
      <c r="J232" s="131"/>
      <c r="K232" s="203">
        <f>ROUND(P232*H232,2)</f>
        <v>0</v>
      </c>
      <c r="L232" s="181"/>
      <c r="M232" s="21"/>
      <c r="N232" s="132" t="s">
        <v>1</v>
      </c>
      <c r="O232" s="118" t="s">
        <v>37</v>
      </c>
      <c r="P232" s="119">
        <f>I232+J232</f>
        <v>0</v>
      </c>
      <c r="Q232" s="119">
        <f>ROUND(I232*H232,2)</f>
        <v>0</v>
      </c>
      <c r="R232" s="119">
        <f>ROUND(J232*H232,2)</f>
        <v>0</v>
      </c>
      <c r="S232" s="42"/>
      <c r="T232" s="120">
        <f>S232*H232</f>
        <v>0</v>
      </c>
      <c r="U232" s="120">
        <v>0</v>
      </c>
      <c r="V232" s="120">
        <f>U232*H232</f>
        <v>0</v>
      </c>
      <c r="W232" s="120">
        <v>0</v>
      </c>
      <c r="X232" s="121">
        <f>W232*H232</f>
        <v>0</v>
      </c>
      <c r="Y232" s="20"/>
      <c r="Z232" s="20"/>
      <c r="AA232" s="20"/>
      <c r="AB232" s="20"/>
      <c r="AC232" s="20"/>
      <c r="AD232" s="20"/>
      <c r="AE232" s="20"/>
      <c r="AR232" s="122" t="s">
        <v>168</v>
      </c>
      <c r="AT232" s="122" t="s">
        <v>182</v>
      </c>
      <c r="AU232" s="122" t="s">
        <v>84</v>
      </c>
      <c r="AY232" s="14" t="s">
        <v>160</v>
      </c>
      <c r="BE232" s="123">
        <f>IF(O232="základní",K232,0)</f>
        <v>0</v>
      </c>
      <c r="BF232" s="123">
        <f>IF(O232="snížená",K232,0)</f>
        <v>0</v>
      </c>
      <c r="BG232" s="123">
        <f>IF(O232="zákl. přenesená",K232,0)</f>
        <v>0</v>
      </c>
      <c r="BH232" s="123">
        <f>IF(O232="sníž. přenesená",K232,0)</f>
        <v>0</v>
      </c>
      <c r="BI232" s="123">
        <f>IF(O232="nulová",K232,0)</f>
        <v>0</v>
      </c>
      <c r="BJ232" s="14" t="s">
        <v>82</v>
      </c>
      <c r="BK232" s="123">
        <f>ROUND(P232*H232,2)</f>
        <v>0</v>
      </c>
      <c r="BL232" s="14" t="s">
        <v>168</v>
      </c>
      <c r="BM232" s="122" t="s">
        <v>349</v>
      </c>
    </row>
    <row r="233" spans="1:47" s="2" customFormat="1" ht="19.5">
      <c r="A233" s="20"/>
      <c r="B233" s="150"/>
      <c r="C233" s="42"/>
      <c r="D233" s="199" t="s">
        <v>169</v>
      </c>
      <c r="E233" s="42"/>
      <c r="F233" s="200" t="s">
        <v>348</v>
      </c>
      <c r="G233" s="42"/>
      <c r="H233" s="42"/>
      <c r="I233" s="201"/>
      <c r="J233" s="201"/>
      <c r="K233" s="151"/>
      <c r="L233" s="20"/>
      <c r="M233" s="21"/>
      <c r="N233" s="124"/>
      <c r="O233" s="125"/>
      <c r="P233" s="42"/>
      <c r="Q233" s="42"/>
      <c r="R233" s="42"/>
      <c r="S233" s="42"/>
      <c r="T233" s="42"/>
      <c r="U233" s="42"/>
      <c r="V233" s="42"/>
      <c r="W233" s="42"/>
      <c r="X233" s="43"/>
      <c r="Y233" s="20"/>
      <c r="Z233" s="20"/>
      <c r="AA233" s="20"/>
      <c r="AB233" s="20"/>
      <c r="AC233" s="20"/>
      <c r="AD233" s="20"/>
      <c r="AE233" s="20"/>
      <c r="AT233" s="14" t="s">
        <v>169</v>
      </c>
      <c r="AU233" s="14" t="s">
        <v>84</v>
      </c>
    </row>
    <row r="234" spans="1:65" s="2" customFormat="1" ht="37.9" customHeight="1">
      <c r="A234" s="20"/>
      <c r="B234" s="197"/>
      <c r="C234" s="126" t="s">
        <v>371</v>
      </c>
      <c r="D234" s="126" t="s">
        <v>182</v>
      </c>
      <c r="E234" s="127" t="s">
        <v>351</v>
      </c>
      <c r="F234" s="128" t="s">
        <v>352</v>
      </c>
      <c r="G234" s="129" t="s">
        <v>353</v>
      </c>
      <c r="H234" s="130">
        <v>1</v>
      </c>
      <c r="I234" s="131"/>
      <c r="J234" s="131"/>
      <c r="K234" s="203">
        <f>ROUND(P234*H234,2)</f>
        <v>0</v>
      </c>
      <c r="L234" s="181"/>
      <c r="M234" s="21"/>
      <c r="N234" s="132" t="s">
        <v>1</v>
      </c>
      <c r="O234" s="118" t="s">
        <v>37</v>
      </c>
      <c r="P234" s="119">
        <f>I234+J234</f>
        <v>0</v>
      </c>
      <c r="Q234" s="119">
        <f>ROUND(I234*H234,2)</f>
        <v>0</v>
      </c>
      <c r="R234" s="119">
        <f>ROUND(J234*H234,2)</f>
        <v>0</v>
      </c>
      <c r="S234" s="42"/>
      <c r="T234" s="120">
        <f>S234*H234</f>
        <v>0</v>
      </c>
      <c r="U234" s="120">
        <v>7E-05</v>
      </c>
      <c r="V234" s="120">
        <f>U234*H234</f>
        <v>7E-05</v>
      </c>
      <c r="W234" s="120">
        <v>0</v>
      </c>
      <c r="X234" s="121">
        <f>W234*H234</f>
        <v>0</v>
      </c>
      <c r="Y234" s="20"/>
      <c r="Z234" s="20"/>
      <c r="AA234" s="20"/>
      <c r="AB234" s="20"/>
      <c r="AC234" s="20"/>
      <c r="AD234" s="20"/>
      <c r="AE234" s="20"/>
      <c r="AR234" s="122" t="s">
        <v>168</v>
      </c>
      <c r="AT234" s="122" t="s">
        <v>182</v>
      </c>
      <c r="AU234" s="122" t="s">
        <v>84</v>
      </c>
      <c r="AY234" s="14" t="s">
        <v>160</v>
      </c>
      <c r="BE234" s="123">
        <f>IF(O234="základní",K234,0)</f>
        <v>0</v>
      </c>
      <c r="BF234" s="123">
        <f>IF(O234="snížená",K234,0)</f>
        <v>0</v>
      </c>
      <c r="BG234" s="123">
        <f>IF(O234="zákl. přenesená",K234,0)</f>
        <v>0</v>
      </c>
      <c r="BH234" s="123">
        <f>IF(O234="sníž. přenesená",K234,0)</f>
        <v>0</v>
      </c>
      <c r="BI234" s="123">
        <f>IF(O234="nulová",K234,0)</f>
        <v>0</v>
      </c>
      <c r="BJ234" s="14" t="s">
        <v>82</v>
      </c>
      <c r="BK234" s="123">
        <f>ROUND(P234*H234,2)</f>
        <v>0</v>
      </c>
      <c r="BL234" s="14" t="s">
        <v>168</v>
      </c>
      <c r="BM234" s="122" t="s">
        <v>354</v>
      </c>
    </row>
    <row r="235" spans="1:47" s="2" customFormat="1" ht="19.5">
      <c r="A235" s="20"/>
      <c r="B235" s="150"/>
      <c r="C235" s="42"/>
      <c r="D235" s="199" t="s">
        <v>169</v>
      </c>
      <c r="E235" s="42"/>
      <c r="F235" s="200" t="s">
        <v>355</v>
      </c>
      <c r="G235" s="42"/>
      <c r="H235" s="42"/>
      <c r="I235" s="201"/>
      <c r="J235" s="201"/>
      <c r="K235" s="151"/>
      <c r="L235" s="20"/>
      <c r="M235" s="21"/>
      <c r="N235" s="124"/>
      <c r="O235" s="125"/>
      <c r="P235" s="42"/>
      <c r="Q235" s="42"/>
      <c r="R235" s="42"/>
      <c r="S235" s="42"/>
      <c r="T235" s="42"/>
      <c r="U235" s="42"/>
      <c r="V235" s="42"/>
      <c r="W235" s="42"/>
      <c r="X235" s="43"/>
      <c r="Y235" s="20"/>
      <c r="Z235" s="20"/>
      <c r="AA235" s="20"/>
      <c r="AB235" s="20"/>
      <c r="AC235" s="20"/>
      <c r="AD235" s="20"/>
      <c r="AE235" s="20"/>
      <c r="AT235" s="14" t="s">
        <v>169</v>
      </c>
      <c r="AU235" s="14" t="s">
        <v>84</v>
      </c>
    </row>
    <row r="236" spans="2:63" s="12" customFormat="1" ht="22.9" customHeight="1">
      <c r="B236" s="190"/>
      <c r="C236" s="103"/>
      <c r="D236" s="191" t="s">
        <v>73</v>
      </c>
      <c r="E236" s="195" t="s">
        <v>356</v>
      </c>
      <c r="F236" s="195" t="s">
        <v>357</v>
      </c>
      <c r="G236" s="103"/>
      <c r="H236" s="103"/>
      <c r="I236" s="193"/>
      <c r="J236" s="193"/>
      <c r="K236" s="196">
        <f>BK236</f>
        <v>0</v>
      </c>
      <c r="M236" s="100"/>
      <c r="N236" s="102"/>
      <c r="O236" s="103"/>
      <c r="P236" s="103"/>
      <c r="Q236" s="104">
        <f>SUM(Q237:Q242)</f>
        <v>0</v>
      </c>
      <c r="R236" s="104">
        <f>SUM(R237:R242)</f>
        <v>0</v>
      </c>
      <c r="S236" s="103"/>
      <c r="T236" s="105">
        <f>SUM(T237:T242)</f>
        <v>0</v>
      </c>
      <c r="U236" s="103"/>
      <c r="V236" s="105">
        <f>SUM(V237:V242)</f>
        <v>0</v>
      </c>
      <c r="W236" s="103"/>
      <c r="X236" s="106">
        <f>SUM(X237:X242)</f>
        <v>0</v>
      </c>
      <c r="AR236" s="101" t="s">
        <v>82</v>
      </c>
      <c r="AT236" s="107" t="s">
        <v>73</v>
      </c>
      <c r="AU236" s="107" t="s">
        <v>82</v>
      </c>
      <c r="AY236" s="101" t="s">
        <v>160</v>
      </c>
      <c r="BK236" s="108">
        <f>SUM(BK237:BK242)</f>
        <v>0</v>
      </c>
    </row>
    <row r="237" spans="1:65" s="2" customFormat="1" ht="21.75" customHeight="1">
      <c r="A237" s="20"/>
      <c r="B237" s="197"/>
      <c r="C237" s="126" t="s">
        <v>207</v>
      </c>
      <c r="D237" s="126" t="s">
        <v>182</v>
      </c>
      <c r="E237" s="127" t="s">
        <v>358</v>
      </c>
      <c r="F237" s="128" t="s">
        <v>359</v>
      </c>
      <c r="G237" s="129" t="s">
        <v>360</v>
      </c>
      <c r="H237" s="130">
        <v>13.2</v>
      </c>
      <c r="I237" s="131"/>
      <c r="J237" s="131"/>
      <c r="K237" s="203">
        <f>ROUND(P237*H237,2)</f>
        <v>0</v>
      </c>
      <c r="L237" s="181"/>
      <c r="M237" s="21"/>
      <c r="N237" s="132" t="s">
        <v>1</v>
      </c>
      <c r="O237" s="118" t="s">
        <v>37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2"/>
      <c r="T237" s="120">
        <f>S237*H237</f>
        <v>0</v>
      </c>
      <c r="U237" s="120">
        <v>0</v>
      </c>
      <c r="V237" s="120">
        <f>U237*H237</f>
        <v>0</v>
      </c>
      <c r="W237" s="120">
        <v>0</v>
      </c>
      <c r="X237" s="121">
        <f>W237*H237</f>
        <v>0</v>
      </c>
      <c r="Y237" s="20"/>
      <c r="Z237" s="20"/>
      <c r="AA237" s="20"/>
      <c r="AB237" s="20"/>
      <c r="AC237" s="20"/>
      <c r="AD237" s="20"/>
      <c r="AE237" s="20"/>
      <c r="AR237" s="122" t="s">
        <v>168</v>
      </c>
      <c r="AT237" s="122" t="s">
        <v>182</v>
      </c>
      <c r="AU237" s="122" t="s">
        <v>84</v>
      </c>
      <c r="AY237" s="14" t="s">
        <v>160</v>
      </c>
      <c r="BE237" s="123">
        <f>IF(O237="základní",K237,0)</f>
        <v>0</v>
      </c>
      <c r="BF237" s="123">
        <f>IF(O237="snížená",K237,0)</f>
        <v>0</v>
      </c>
      <c r="BG237" s="123">
        <f>IF(O237="zákl. přenesená",K237,0)</f>
        <v>0</v>
      </c>
      <c r="BH237" s="123">
        <f>IF(O237="sníž. přenesená",K237,0)</f>
        <v>0</v>
      </c>
      <c r="BI237" s="123">
        <f>IF(O237="nulová",K237,0)</f>
        <v>0</v>
      </c>
      <c r="BJ237" s="14" t="s">
        <v>82</v>
      </c>
      <c r="BK237" s="123">
        <f>ROUND(P237*H237,2)</f>
        <v>0</v>
      </c>
      <c r="BL237" s="14" t="s">
        <v>168</v>
      </c>
      <c r="BM237" s="122" t="s">
        <v>361</v>
      </c>
    </row>
    <row r="238" spans="1:47" s="2" customFormat="1" ht="12">
      <c r="A238" s="20"/>
      <c r="B238" s="150"/>
      <c r="C238" s="42"/>
      <c r="D238" s="199" t="s">
        <v>169</v>
      </c>
      <c r="E238" s="42"/>
      <c r="F238" s="200" t="s">
        <v>359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169</v>
      </c>
      <c r="AU238" s="14" t="s">
        <v>84</v>
      </c>
    </row>
    <row r="239" spans="1:65" s="2" customFormat="1" ht="24.2" customHeight="1">
      <c r="A239" s="20"/>
      <c r="B239" s="197"/>
      <c r="C239" s="126" t="s">
        <v>381</v>
      </c>
      <c r="D239" s="126" t="s">
        <v>182</v>
      </c>
      <c r="E239" s="127" t="s">
        <v>363</v>
      </c>
      <c r="F239" s="128" t="s">
        <v>364</v>
      </c>
      <c r="G239" s="129" t="s">
        <v>360</v>
      </c>
      <c r="H239" s="130">
        <v>13.2</v>
      </c>
      <c r="I239" s="131"/>
      <c r="J239" s="131"/>
      <c r="K239" s="203">
        <f>ROUND(P239*H239,2)</f>
        <v>0</v>
      </c>
      <c r="L239" s="181"/>
      <c r="M239" s="21"/>
      <c r="N239" s="132" t="s">
        <v>1</v>
      </c>
      <c r="O239" s="118" t="s">
        <v>37</v>
      </c>
      <c r="P239" s="119">
        <f>I239+J239</f>
        <v>0</v>
      </c>
      <c r="Q239" s="119">
        <f>ROUND(I239*H239,2)</f>
        <v>0</v>
      </c>
      <c r="R239" s="119">
        <f>ROUND(J239*H239,2)</f>
        <v>0</v>
      </c>
      <c r="S239" s="42"/>
      <c r="T239" s="120">
        <f>S239*H239</f>
        <v>0</v>
      </c>
      <c r="U239" s="120">
        <v>0</v>
      </c>
      <c r="V239" s="120">
        <f>U239*H239</f>
        <v>0</v>
      </c>
      <c r="W239" s="120">
        <v>0</v>
      </c>
      <c r="X239" s="121">
        <f>W239*H239</f>
        <v>0</v>
      </c>
      <c r="Y239" s="20"/>
      <c r="Z239" s="20"/>
      <c r="AA239" s="20"/>
      <c r="AB239" s="20"/>
      <c r="AC239" s="20"/>
      <c r="AD239" s="20"/>
      <c r="AE239" s="20"/>
      <c r="AR239" s="122" t="s">
        <v>168</v>
      </c>
      <c r="AT239" s="122" t="s">
        <v>182</v>
      </c>
      <c r="AU239" s="122" t="s">
        <v>84</v>
      </c>
      <c r="AY239" s="14" t="s">
        <v>160</v>
      </c>
      <c r="BE239" s="123">
        <f>IF(O239="základní",K239,0)</f>
        <v>0</v>
      </c>
      <c r="BF239" s="123">
        <f>IF(O239="snížená",K239,0)</f>
        <v>0</v>
      </c>
      <c r="BG239" s="123">
        <f>IF(O239="zákl. přenesená",K239,0)</f>
        <v>0</v>
      </c>
      <c r="BH239" s="123">
        <f>IF(O239="sníž. přenesená",K239,0)</f>
        <v>0</v>
      </c>
      <c r="BI239" s="123">
        <f>IF(O239="nulová",K239,0)</f>
        <v>0</v>
      </c>
      <c r="BJ239" s="14" t="s">
        <v>82</v>
      </c>
      <c r="BK239" s="123">
        <f>ROUND(P239*H239,2)</f>
        <v>0</v>
      </c>
      <c r="BL239" s="14" t="s">
        <v>168</v>
      </c>
      <c r="BM239" s="122" t="s">
        <v>365</v>
      </c>
    </row>
    <row r="240" spans="1:47" s="2" customFormat="1" ht="12">
      <c r="A240" s="20"/>
      <c r="B240" s="150"/>
      <c r="C240" s="42"/>
      <c r="D240" s="199" t="s">
        <v>169</v>
      </c>
      <c r="E240" s="42"/>
      <c r="F240" s="200" t="s">
        <v>364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169</v>
      </c>
      <c r="AU240" s="14" t="s">
        <v>84</v>
      </c>
    </row>
    <row r="241" spans="1:65" s="2" customFormat="1" ht="33" customHeight="1">
      <c r="A241" s="20"/>
      <c r="B241" s="197"/>
      <c r="C241" s="126" t="s">
        <v>211</v>
      </c>
      <c r="D241" s="126" t="s">
        <v>182</v>
      </c>
      <c r="E241" s="127" t="s">
        <v>366</v>
      </c>
      <c r="F241" s="128" t="s">
        <v>367</v>
      </c>
      <c r="G241" s="129" t="s">
        <v>360</v>
      </c>
      <c r="H241" s="130">
        <v>3.3</v>
      </c>
      <c r="I241" s="131"/>
      <c r="J241" s="131"/>
      <c r="K241" s="203">
        <f>ROUND(P241*H241,2)</f>
        <v>0</v>
      </c>
      <c r="L241" s="181"/>
      <c r="M241" s="21"/>
      <c r="N241" s="132" t="s">
        <v>1</v>
      </c>
      <c r="O241" s="118" t="s">
        <v>37</v>
      </c>
      <c r="P241" s="119">
        <f>I241+J241</f>
        <v>0</v>
      </c>
      <c r="Q241" s="119">
        <f>ROUND(I241*H241,2)</f>
        <v>0</v>
      </c>
      <c r="R241" s="119">
        <f>ROUND(J241*H241,2)</f>
        <v>0</v>
      </c>
      <c r="S241" s="42"/>
      <c r="T241" s="120">
        <f>S241*H241</f>
        <v>0</v>
      </c>
      <c r="U241" s="120">
        <v>0</v>
      </c>
      <c r="V241" s="120">
        <f>U241*H241</f>
        <v>0</v>
      </c>
      <c r="W241" s="120">
        <v>0</v>
      </c>
      <c r="X241" s="121">
        <f>W241*H241</f>
        <v>0</v>
      </c>
      <c r="Y241" s="20"/>
      <c r="Z241" s="20"/>
      <c r="AA241" s="20"/>
      <c r="AB241" s="20"/>
      <c r="AC241" s="20"/>
      <c r="AD241" s="20"/>
      <c r="AE241" s="20"/>
      <c r="AR241" s="122" t="s">
        <v>168</v>
      </c>
      <c r="AT241" s="122" t="s">
        <v>182</v>
      </c>
      <c r="AU241" s="122" t="s">
        <v>84</v>
      </c>
      <c r="AY241" s="14" t="s">
        <v>160</v>
      </c>
      <c r="BE241" s="123">
        <f>IF(O241="základní",K241,0)</f>
        <v>0</v>
      </c>
      <c r="BF241" s="123">
        <f>IF(O241="snížená",K241,0)</f>
        <v>0</v>
      </c>
      <c r="BG241" s="123">
        <f>IF(O241="zákl. přenesená",K241,0)</f>
        <v>0</v>
      </c>
      <c r="BH241" s="123">
        <f>IF(O241="sníž. přenesená",K241,0)</f>
        <v>0</v>
      </c>
      <c r="BI241" s="123">
        <f>IF(O241="nulová",K241,0)</f>
        <v>0</v>
      </c>
      <c r="BJ241" s="14" t="s">
        <v>82</v>
      </c>
      <c r="BK241" s="123">
        <f>ROUND(P241*H241,2)</f>
        <v>0</v>
      </c>
      <c r="BL241" s="14" t="s">
        <v>168</v>
      </c>
      <c r="BM241" s="122" t="s">
        <v>368</v>
      </c>
    </row>
    <row r="242" spans="1:47" s="2" customFormat="1" ht="19.5">
      <c r="A242" s="20"/>
      <c r="B242" s="150"/>
      <c r="C242" s="42"/>
      <c r="D242" s="199" t="s">
        <v>169</v>
      </c>
      <c r="E242" s="42"/>
      <c r="F242" s="200" t="s">
        <v>367</v>
      </c>
      <c r="G242" s="42"/>
      <c r="H242" s="42"/>
      <c r="I242" s="201"/>
      <c r="J242" s="201"/>
      <c r="K242" s="151"/>
      <c r="L242" s="20"/>
      <c r="M242" s="21"/>
      <c r="N242" s="124"/>
      <c r="O242" s="125"/>
      <c r="P242" s="42"/>
      <c r="Q242" s="42"/>
      <c r="R242" s="42"/>
      <c r="S242" s="42"/>
      <c r="T242" s="42"/>
      <c r="U242" s="42"/>
      <c r="V242" s="42"/>
      <c r="W242" s="42"/>
      <c r="X242" s="43"/>
      <c r="Y242" s="20"/>
      <c r="Z242" s="20"/>
      <c r="AA242" s="20"/>
      <c r="AB242" s="20"/>
      <c r="AC242" s="20"/>
      <c r="AD242" s="20"/>
      <c r="AE242" s="20"/>
      <c r="AT242" s="14" t="s">
        <v>169</v>
      </c>
      <c r="AU242" s="14" t="s">
        <v>84</v>
      </c>
    </row>
    <row r="243" spans="2:63" s="12" customFormat="1" ht="25.9" customHeight="1">
      <c r="B243" s="190"/>
      <c r="C243" s="103"/>
      <c r="D243" s="191" t="s">
        <v>73</v>
      </c>
      <c r="E243" s="192" t="s">
        <v>369</v>
      </c>
      <c r="F243" s="192" t="s">
        <v>370</v>
      </c>
      <c r="G243" s="103"/>
      <c r="H243" s="103"/>
      <c r="I243" s="193"/>
      <c r="J243" s="193"/>
      <c r="K243" s="194">
        <f>BK243</f>
        <v>0</v>
      </c>
      <c r="M243" s="100"/>
      <c r="N243" s="102"/>
      <c r="O243" s="103"/>
      <c r="P243" s="103"/>
      <c r="Q243" s="104">
        <f>SUM(Q244:Q268)</f>
        <v>0</v>
      </c>
      <c r="R243" s="104">
        <f>SUM(R244:R268)</f>
        <v>0</v>
      </c>
      <c r="S243" s="103"/>
      <c r="T243" s="105">
        <f>SUM(T244:T268)</f>
        <v>0</v>
      </c>
      <c r="U243" s="103"/>
      <c r="V243" s="105">
        <f>SUM(V244:V268)</f>
        <v>0</v>
      </c>
      <c r="W243" s="103"/>
      <c r="X243" s="106">
        <f>SUM(X244:X268)</f>
        <v>0</v>
      </c>
      <c r="AR243" s="101" t="s">
        <v>186</v>
      </c>
      <c r="AT243" s="107" t="s">
        <v>73</v>
      </c>
      <c r="AU243" s="107" t="s">
        <v>74</v>
      </c>
      <c r="AY243" s="101" t="s">
        <v>160</v>
      </c>
      <c r="BK243" s="108">
        <f>SUM(BK244:BK268)</f>
        <v>0</v>
      </c>
    </row>
    <row r="244" spans="1:65" s="2" customFormat="1" ht="16.5" customHeight="1">
      <c r="A244" s="20"/>
      <c r="B244" s="197"/>
      <c r="C244" s="126" t="s">
        <v>389</v>
      </c>
      <c r="D244" s="126" t="s">
        <v>182</v>
      </c>
      <c r="E244" s="127" t="s">
        <v>372</v>
      </c>
      <c r="F244" s="128" t="s">
        <v>373</v>
      </c>
      <c r="G244" s="129" t="s">
        <v>166</v>
      </c>
      <c r="H244" s="130">
        <v>1</v>
      </c>
      <c r="I244" s="131"/>
      <c r="J244" s="131"/>
      <c r="K244" s="203">
        <f>ROUND(P244*H244,2)</f>
        <v>0</v>
      </c>
      <c r="L244" s="181"/>
      <c r="M244" s="21"/>
      <c r="N244" s="132" t="s">
        <v>1</v>
      </c>
      <c r="O244" s="118" t="s">
        <v>37</v>
      </c>
      <c r="P244" s="119">
        <f>I244+J244</f>
        <v>0</v>
      </c>
      <c r="Q244" s="119">
        <f>ROUND(I244*H244,2)</f>
        <v>0</v>
      </c>
      <c r="R244" s="119">
        <f>ROUND(J244*H244,2)</f>
        <v>0</v>
      </c>
      <c r="S244" s="42"/>
      <c r="T244" s="120">
        <f>S244*H244</f>
        <v>0</v>
      </c>
      <c r="U244" s="120">
        <v>0</v>
      </c>
      <c r="V244" s="120">
        <f>U244*H244</f>
        <v>0</v>
      </c>
      <c r="W244" s="120">
        <v>0</v>
      </c>
      <c r="X244" s="121">
        <f>W244*H244</f>
        <v>0</v>
      </c>
      <c r="Y244" s="20"/>
      <c r="Z244" s="20"/>
      <c r="AA244" s="20"/>
      <c r="AB244" s="20"/>
      <c r="AC244" s="20"/>
      <c r="AD244" s="20"/>
      <c r="AE244" s="20"/>
      <c r="AR244" s="122" t="s">
        <v>374</v>
      </c>
      <c r="AT244" s="122" t="s">
        <v>182</v>
      </c>
      <c r="AU244" s="122" t="s">
        <v>82</v>
      </c>
      <c r="AY244" s="14" t="s">
        <v>160</v>
      </c>
      <c r="BE244" s="123">
        <f>IF(O244="základní",K244,0)</f>
        <v>0</v>
      </c>
      <c r="BF244" s="123">
        <f>IF(O244="snížená",K244,0)</f>
        <v>0</v>
      </c>
      <c r="BG244" s="123">
        <f>IF(O244="zákl. přenesená",K244,0)</f>
        <v>0</v>
      </c>
      <c r="BH244" s="123">
        <f>IF(O244="sníž. přenesená",K244,0)</f>
        <v>0</v>
      </c>
      <c r="BI244" s="123">
        <f>IF(O244="nulová",K244,0)</f>
        <v>0</v>
      </c>
      <c r="BJ244" s="14" t="s">
        <v>82</v>
      </c>
      <c r="BK244" s="123">
        <f>ROUND(P244*H244,2)</f>
        <v>0</v>
      </c>
      <c r="BL244" s="14" t="s">
        <v>374</v>
      </c>
      <c r="BM244" s="122" t="s">
        <v>375</v>
      </c>
    </row>
    <row r="245" spans="1:47" s="2" customFormat="1" ht="12">
      <c r="A245" s="20"/>
      <c r="B245" s="150"/>
      <c r="C245" s="42"/>
      <c r="D245" s="199" t="s">
        <v>169</v>
      </c>
      <c r="E245" s="42"/>
      <c r="F245" s="200" t="s">
        <v>373</v>
      </c>
      <c r="G245" s="42"/>
      <c r="H245" s="42"/>
      <c r="I245" s="201"/>
      <c r="J245" s="201"/>
      <c r="K245" s="151"/>
      <c r="L245" s="20"/>
      <c r="M245" s="21"/>
      <c r="N245" s="124"/>
      <c r="O245" s="125"/>
      <c r="P245" s="42"/>
      <c r="Q245" s="42"/>
      <c r="R245" s="42"/>
      <c r="S245" s="42"/>
      <c r="T245" s="42"/>
      <c r="U245" s="42"/>
      <c r="V245" s="42"/>
      <c r="W245" s="42"/>
      <c r="X245" s="43"/>
      <c r="Y245" s="20"/>
      <c r="Z245" s="20"/>
      <c r="AA245" s="20"/>
      <c r="AB245" s="20"/>
      <c r="AC245" s="20"/>
      <c r="AD245" s="20"/>
      <c r="AE245" s="20"/>
      <c r="AT245" s="14" t="s">
        <v>169</v>
      </c>
      <c r="AU245" s="14" t="s">
        <v>82</v>
      </c>
    </row>
    <row r="246" spans="1:65" s="2" customFormat="1" ht="16.5" customHeight="1">
      <c r="A246" s="20"/>
      <c r="B246" s="197"/>
      <c r="C246" s="126" t="s">
        <v>215</v>
      </c>
      <c r="D246" s="126" t="s">
        <v>182</v>
      </c>
      <c r="E246" s="127" t="s">
        <v>376</v>
      </c>
      <c r="F246" s="128" t="s">
        <v>377</v>
      </c>
      <c r="G246" s="129" t="s">
        <v>286</v>
      </c>
      <c r="H246" s="130">
        <v>1</v>
      </c>
      <c r="I246" s="131"/>
      <c r="J246" s="131"/>
      <c r="K246" s="203">
        <f>ROUND(P246*H246,2)</f>
        <v>0</v>
      </c>
      <c r="L246" s="181"/>
      <c r="M246" s="21"/>
      <c r="N246" s="132" t="s">
        <v>1</v>
      </c>
      <c r="O246" s="118" t="s">
        <v>37</v>
      </c>
      <c r="P246" s="119">
        <f>I246+J246</f>
        <v>0</v>
      </c>
      <c r="Q246" s="119">
        <f>ROUND(I246*H246,2)</f>
        <v>0</v>
      </c>
      <c r="R246" s="119">
        <f>ROUND(J246*H246,2)</f>
        <v>0</v>
      </c>
      <c r="S246" s="42"/>
      <c r="T246" s="120">
        <f>S246*H246</f>
        <v>0</v>
      </c>
      <c r="U246" s="120">
        <v>0</v>
      </c>
      <c r="V246" s="120">
        <f>U246*H246</f>
        <v>0</v>
      </c>
      <c r="W246" s="120">
        <v>0</v>
      </c>
      <c r="X246" s="121">
        <f>W246*H246</f>
        <v>0</v>
      </c>
      <c r="Y246" s="20"/>
      <c r="Z246" s="20"/>
      <c r="AA246" s="20"/>
      <c r="AB246" s="20"/>
      <c r="AC246" s="20"/>
      <c r="AD246" s="20"/>
      <c r="AE246" s="20"/>
      <c r="AR246" s="122" t="s">
        <v>168</v>
      </c>
      <c r="AT246" s="122" t="s">
        <v>182</v>
      </c>
      <c r="AU246" s="122" t="s">
        <v>82</v>
      </c>
      <c r="AY246" s="14" t="s">
        <v>160</v>
      </c>
      <c r="BE246" s="123">
        <f>IF(O246="základní",K246,0)</f>
        <v>0</v>
      </c>
      <c r="BF246" s="123">
        <f>IF(O246="snížená",K246,0)</f>
        <v>0</v>
      </c>
      <c r="BG246" s="123">
        <f>IF(O246="zákl. přenesená",K246,0)</f>
        <v>0</v>
      </c>
      <c r="BH246" s="123">
        <f>IF(O246="sníž. přenesená",K246,0)</f>
        <v>0</v>
      </c>
      <c r="BI246" s="123">
        <f>IF(O246="nulová",K246,0)</f>
        <v>0</v>
      </c>
      <c r="BJ246" s="14" t="s">
        <v>82</v>
      </c>
      <c r="BK246" s="123">
        <f>ROUND(P246*H246,2)</f>
        <v>0</v>
      </c>
      <c r="BL246" s="14" t="s">
        <v>168</v>
      </c>
      <c r="BM246" s="122" t="s">
        <v>434</v>
      </c>
    </row>
    <row r="247" spans="1:47" s="2" customFormat="1" ht="12">
      <c r="A247" s="20"/>
      <c r="B247" s="150"/>
      <c r="C247" s="42"/>
      <c r="D247" s="199" t="s">
        <v>169</v>
      </c>
      <c r="E247" s="42"/>
      <c r="F247" s="200" t="s">
        <v>379</v>
      </c>
      <c r="G247" s="42"/>
      <c r="H247" s="42"/>
      <c r="I247" s="201"/>
      <c r="J247" s="201"/>
      <c r="K247" s="151"/>
      <c r="L247" s="20"/>
      <c r="M247" s="21"/>
      <c r="N247" s="124"/>
      <c r="O247" s="125"/>
      <c r="P247" s="42"/>
      <c r="Q247" s="42"/>
      <c r="R247" s="42"/>
      <c r="S247" s="42"/>
      <c r="T247" s="42"/>
      <c r="U247" s="42"/>
      <c r="V247" s="42"/>
      <c r="W247" s="42"/>
      <c r="X247" s="43"/>
      <c r="Y247" s="20"/>
      <c r="Z247" s="20"/>
      <c r="AA247" s="20"/>
      <c r="AB247" s="20"/>
      <c r="AC247" s="20"/>
      <c r="AD247" s="20"/>
      <c r="AE247" s="20"/>
      <c r="AT247" s="14" t="s">
        <v>169</v>
      </c>
      <c r="AU247" s="14" t="s">
        <v>82</v>
      </c>
    </row>
    <row r="248" spans="1:47" s="2" customFormat="1" ht="58.5">
      <c r="A248" s="20"/>
      <c r="B248" s="150"/>
      <c r="C248" s="42"/>
      <c r="D248" s="199" t="s">
        <v>171</v>
      </c>
      <c r="E248" s="42"/>
      <c r="F248" s="202" t="s">
        <v>380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171</v>
      </c>
      <c r="AU248" s="14" t="s">
        <v>82</v>
      </c>
    </row>
    <row r="249" spans="1:65" s="2" customFormat="1" ht="16.5" customHeight="1">
      <c r="A249" s="20"/>
      <c r="B249" s="197"/>
      <c r="C249" s="126" t="s">
        <v>396</v>
      </c>
      <c r="D249" s="126" t="s">
        <v>182</v>
      </c>
      <c r="E249" s="127" t="s">
        <v>382</v>
      </c>
      <c r="F249" s="128" t="s">
        <v>383</v>
      </c>
      <c r="G249" s="129" t="s">
        <v>166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374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374</v>
      </c>
      <c r="BM249" s="122" t="s">
        <v>384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383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65" s="2" customFormat="1" ht="16.5" customHeight="1">
      <c r="A251" s="20"/>
      <c r="B251" s="197"/>
      <c r="C251" s="126" t="s">
        <v>219</v>
      </c>
      <c r="D251" s="126" t="s">
        <v>182</v>
      </c>
      <c r="E251" s="127" t="s">
        <v>385</v>
      </c>
      <c r="F251" s="128" t="s">
        <v>386</v>
      </c>
      <c r="G251" s="129" t="s">
        <v>166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387</v>
      </c>
    </row>
    <row r="252" spans="1:47" s="2" customFormat="1" ht="12">
      <c r="A252" s="20"/>
      <c r="B252" s="150"/>
      <c r="C252" s="42"/>
      <c r="D252" s="199" t="s">
        <v>169</v>
      </c>
      <c r="E252" s="42"/>
      <c r="F252" s="200" t="s">
        <v>388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65" s="2" customFormat="1" ht="16.5" customHeight="1">
      <c r="A253" s="20"/>
      <c r="B253" s="197"/>
      <c r="C253" s="126" t="s">
        <v>405</v>
      </c>
      <c r="D253" s="126" t="s">
        <v>182</v>
      </c>
      <c r="E253" s="127" t="s">
        <v>390</v>
      </c>
      <c r="F253" s="128" t="s">
        <v>391</v>
      </c>
      <c r="G253" s="129" t="s">
        <v>297</v>
      </c>
      <c r="H253" s="130">
        <v>1</v>
      </c>
      <c r="I253" s="131"/>
      <c r="J253" s="131"/>
      <c r="K253" s="203">
        <f>ROUND(P253*H253,2)</f>
        <v>0</v>
      </c>
      <c r="L253" s="181"/>
      <c r="M253" s="21"/>
      <c r="N253" s="132" t="s">
        <v>1</v>
      </c>
      <c r="O253" s="118" t="s">
        <v>37</v>
      </c>
      <c r="P253" s="119">
        <f>I253+J253</f>
        <v>0</v>
      </c>
      <c r="Q253" s="119">
        <f>ROUND(I253*H253,2)</f>
        <v>0</v>
      </c>
      <c r="R253" s="119">
        <f>ROUND(J253*H253,2)</f>
        <v>0</v>
      </c>
      <c r="S253" s="42"/>
      <c r="T253" s="120">
        <f>S253*H253</f>
        <v>0</v>
      </c>
      <c r="U253" s="120">
        <v>0</v>
      </c>
      <c r="V253" s="120">
        <f>U253*H253</f>
        <v>0</v>
      </c>
      <c r="W253" s="120">
        <v>0</v>
      </c>
      <c r="X253" s="121">
        <f>W253*H253</f>
        <v>0</v>
      </c>
      <c r="Y253" s="20"/>
      <c r="Z253" s="20"/>
      <c r="AA253" s="20"/>
      <c r="AB253" s="20"/>
      <c r="AC253" s="20"/>
      <c r="AD253" s="20"/>
      <c r="AE253" s="20"/>
      <c r="AR253" s="122" t="s">
        <v>374</v>
      </c>
      <c r="AT253" s="122" t="s">
        <v>182</v>
      </c>
      <c r="AU253" s="122" t="s">
        <v>82</v>
      </c>
      <c r="AY253" s="14" t="s">
        <v>160</v>
      </c>
      <c r="BE253" s="123">
        <f>IF(O253="základní",K253,0)</f>
        <v>0</v>
      </c>
      <c r="BF253" s="123">
        <f>IF(O253="snížená",K253,0)</f>
        <v>0</v>
      </c>
      <c r="BG253" s="123">
        <f>IF(O253="zákl. přenesená",K253,0)</f>
        <v>0</v>
      </c>
      <c r="BH253" s="123">
        <f>IF(O253="sníž. přenesená",K253,0)</f>
        <v>0</v>
      </c>
      <c r="BI253" s="123">
        <f>IF(O253="nulová",K253,0)</f>
        <v>0</v>
      </c>
      <c r="BJ253" s="14" t="s">
        <v>82</v>
      </c>
      <c r="BK253" s="123">
        <f>ROUND(P253*H253,2)</f>
        <v>0</v>
      </c>
      <c r="BL253" s="14" t="s">
        <v>374</v>
      </c>
      <c r="BM253" s="122" t="s">
        <v>392</v>
      </c>
    </row>
    <row r="254" spans="1:47" s="2" customFormat="1" ht="12">
      <c r="A254" s="20"/>
      <c r="B254" s="150"/>
      <c r="C254" s="42"/>
      <c r="D254" s="199" t="s">
        <v>169</v>
      </c>
      <c r="E254" s="42"/>
      <c r="F254" s="200" t="s">
        <v>391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169</v>
      </c>
      <c r="AU254" s="14" t="s">
        <v>82</v>
      </c>
    </row>
    <row r="255" spans="1:65" s="2" customFormat="1" ht="16.5" customHeight="1">
      <c r="A255" s="20"/>
      <c r="B255" s="197"/>
      <c r="C255" s="126" t="s">
        <v>410</v>
      </c>
      <c r="D255" s="126" t="s">
        <v>182</v>
      </c>
      <c r="E255" s="127" t="s">
        <v>393</v>
      </c>
      <c r="F255" s="128" t="s">
        <v>1</v>
      </c>
      <c r="G255" s="129" t="s">
        <v>166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374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374</v>
      </c>
      <c r="BM255" s="122" t="s">
        <v>394</v>
      </c>
    </row>
    <row r="256" spans="1:47" s="2" customFormat="1" ht="19.5">
      <c r="A256" s="20"/>
      <c r="B256" s="150"/>
      <c r="C256" s="42"/>
      <c r="D256" s="199" t="s">
        <v>169</v>
      </c>
      <c r="E256" s="42"/>
      <c r="F256" s="200" t="s">
        <v>395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65" s="2" customFormat="1" ht="16.5" customHeight="1">
      <c r="A257" s="20"/>
      <c r="B257" s="197"/>
      <c r="C257" s="126" t="s">
        <v>414</v>
      </c>
      <c r="D257" s="126" t="s">
        <v>182</v>
      </c>
      <c r="E257" s="127" t="s">
        <v>397</v>
      </c>
      <c r="F257" s="128" t="s">
        <v>398</v>
      </c>
      <c r="G257" s="129" t="s">
        <v>166</v>
      </c>
      <c r="H257" s="130">
        <v>1</v>
      </c>
      <c r="I257" s="131"/>
      <c r="J257" s="131"/>
      <c r="K257" s="203">
        <f>ROUND(P257*H257,2)</f>
        <v>0</v>
      </c>
      <c r="L257" s="181"/>
      <c r="M257" s="21"/>
      <c r="N257" s="132" t="s">
        <v>1</v>
      </c>
      <c r="O257" s="118" t="s">
        <v>37</v>
      </c>
      <c r="P257" s="119">
        <f>I257+J257</f>
        <v>0</v>
      </c>
      <c r="Q257" s="119">
        <f>ROUND(I257*H257,2)</f>
        <v>0</v>
      </c>
      <c r="R257" s="119">
        <f>ROUND(J257*H257,2)</f>
        <v>0</v>
      </c>
      <c r="S257" s="42"/>
      <c r="T257" s="120">
        <f>S257*H257</f>
        <v>0</v>
      </c>
      <c r="U257" s="120">
        <v>0</v>
      </c>
      <c r="V257" s="120">
        <f>U257*H257</f>
        <v>0</v>
      </c>
      <c r="W257" s="120">
        <v>0</v>
      </c>
      <c r="X257" s="121">
        <f>W257*H257</f>
        <v>0</v>
      </c>
      <c r="Y257" s="20"/>
      <c r="Z257" s="20"/>
      <c r="AA257" s="20"/>
      <c r="AB257" s="20"/>
      <c r="AC257" s="20"/>
      <c r="AD257" s="20"/>
      <c r="AE257" s="20"/>
      <c r="AR257" s="122" t="s">
        <v>168</v>
      </c>
      <c r="AT257" s="122" t="s">
        <v>182</v>
      </c>
      <c r="AU257" s="122" t="s">
        <v>82</v>
      </c>
      <c r="AY257" s="14" t="s">
        <v>160</v>
      </c>
      <c r="BE257" s="123">
        <f>IF(O257="základní",K257,0)</f>
        <v>0</v>
      </c>
      <c r="BF257" s="123">
        <f>IF(O257="snížená",K257,0)</f>
        <v>0</v>
      </c>
      <c r="BG257" s="123">
        <f>IF(O257="zákl. přenesená",K257,0)</f>
        <v>0</v>
      </c>
      <c r="BH257" s="123">
        <f>IF(O257="sníž. přenesená",K257,0)</f>
        <v>0</v>
      </c>
      <c r="BI257" s="123">
        <f>IF(O257="nulová",K257,0)</f>
        <v>0</v>
      </c>
      <c r="BJ257" s="14" t="s">
        <v>82</v>
      </c>
      <c r="BK257" s="123">
        <f>ROUND(P257*H257,2)</f>
        <v>0</v>
      </c>
      <c r="BL257" s="14" t="s">
        <v>168</v>
      </c>
      <c r="BM257" s="122" t="s">
        <v>399</v>
      </c>
    </row>
    <row r="258" spans="1:47" s="2" customFormat="1" ht="12">
      <c r="A258" s="20"/>
      <c r="B258" s="150"/>
      <c r="C258" s="42"/>
      <c r="D258" s="199" t="s">
        <v>169</v>
      </c>
      <c r="E258" s="42"/>
      <c r="F258" s="200" t="s">
        <v>398</v>
      </c>
      <c r="G258" s="42"/>
      <c r="H258" s="42"/>
      <c r="I258" s="201"/>
      <c r="J258" s="201"/>
      <c r="K258" s="151"/>
      <c r="L258" s="20"/>
      <c r="M258" s="21"/>
      <c r="N258" s="124"/>
      <c r="O258" s="125"/>
      <c r="P258" s="42"/>
      <c r="Q258" s="42"/>
      <c r="R258" s="42"/>
      <c r="S258" s="42"/>
      <c r="T258" s="42"/>
      <c r="U258" s="42"/>
      <c r="V258" s="42"/>
      <c r="W258" s="42"/>
      <c r="X258" s="43"/>
      <c r="Y258" s="20"/>
      <c r="Z258" s="20"/>
      <c r="AA258" s="20"/>
      <c r="AB258" s="20"/>
      <c r="AC258" s="20"/>
      <c r="AD258" s="20"/>
      <c r="AE258" s="20"/>
      <c r="AT258" s="14" t="s">
        <v>169</v>
      </c>
      <c r="AU258" s="14" t="s">
        <v>82</v>
      </c>
    </row>
    <row r="259" spans="1:65" s="2" customFormat="1" ht="16.5" customHeight="1">
      <c r="A259" s="20"/>
      <c r="B259" s="197"/>
      <c r="C259" s="126" t="s">
        <v>223</v>
      </c>
      <c r="D259" s="126" t="s">
        <v>182</v>
      </c>
      <c r="E259" s="127" t="s">
        <v>400</v>
      </c>
      <c r="F259" s="128" t="s">
        <v>401</v>
      </c>
      <c r="G259" s="129" t="s">
        <v>286</v>
      </c>
      <c r="H259" s="130">
        <v>1</v>
      </c>
      <c r="I259" s="131"/>
      <c r="J259" s="131"/>
      <c r="K259" s="203">
        <f>ROUND(P259*H259,2)</f>
        <v>0</v>
      </c>
      <c r="L259" s="181"/>
      <c r="M259" s="21"/>
      <c r="N259" s="132" t="s">
        <v>1</v>
      </c>
      <c r="O259" s="118" t="s">
        <v>37</v>
      </c>
      <c r="P259" s="119">
        <f>I259+J259</f>
        <v>0</v>
      </c>
      <c r="Q259" s="119">
        <f>ROUND(I259*H259,2)</f>
        <v>0</v>
      </c>
      <c r="R259" s="119">
        <f>ROUND(J259*H259,2)</f>
        <v>0</v>
      </c>
      <c r="S259" s="42"/>
      <c r="T259" s="120">
        <f>S259*H259</f>
        <v>0</v>
      </c>
      <c r="U259" s="120">
        <v>0</v>
      </c>
      <c r="V259" s="120">
        <f>U259*H259</f>
        <v>0</v>
      </c>
      <c r="W259" s="120">
        <v>0</v>
      </c>
      <c r="X259" s="121">
        <f>W259*H259</f>
        <v>0</v>
      </c>
      <c r="Y259" s="20"/>
      <c r="Z259" s="20"/>
      <c r="AA259" s="20"/>
      <c r="AB259" s="20"/>
      <c r="AC259" s="20"/>
      <c r="AD259" s="20"/>
      <c r="AE259" s="20"/>
      <c r="AR259" s="122" t="s">
        <v>374</v>
      </c>
      <c r="AT259" s="122" t="s">
        <v>182</v>
      </c>
      <c r="AU259" s="122" t="s">
        <v>82</v>
      </c>
      <c r="AY259" s="14" t="s">
        <v>160</v>
      </c>
      <c r="BE259" s="123">
        <f>IF(O259="základní",K259,0)</f>
        <v>0</v>
      </c>
      <c r="BF259" s="123">
        <f>IF(O259="snížená",K259,0)</f>
        <v>0</v>
      </c>
      <c r="BG259" s="123">
        <f>IF(O259="zákl. přenesená",K259,0)</f>
        <v>0</v>
      </c>
      <c r="BH259" s="123">
        <f>IF(O259="sníž. přenesená",K259,0)</f>
        <v>0</v>
      </c>
      <c r="BI259" s="123">
        <f>IF(O259="nulová",K259,0)</f>
        <v>0</v>
      </c>
      <c r="BJ259" s="14" t="s">
        <v>82</v>
      </c>
      <c r="BK259" s="123">
        <f>ROUND(P259*H259,2)</f>
        <v>0</v>
      </c>
      <c r="BL259" s="14" t="s">
        <v>374</v>
      </c>
      <c r="BM259" s="122" t="s">
        <v>435</v>
      </c>
    </row>
    <row r="260" spans="1:47" s="2" customFormat="1" ht="12">
      <c r="A260" s="20"/>
      <c r="B260" s="150"/>
      <c r="C260" s="42"/>
      <c r="D260" s="199" t="s">
        <v>169</v>
      </c>
      <c r="E260" s="42"/>
      <c r="F260" s="200" t="s">
        <v>403</v>
      </c>
      <c r="G260" s="42"/>
      <c r="H260" s="42"/>
      <c r="I260" s="201"/>
      <c r="J260" s="201"/>
      <c r="K260" s="151"/>
      <c r="L260" s="20"/>
      <c r="M260" s="21"/>
      <c r="N260" s="124"/>
      <c r="O260" s="125"/>
      <c r="P260" s="42"/>
      <c r="Q260" s="42"/>
      <c r="R260" s="42"/>
      <c r="S260" s="42"/>
      <c r="T260" s="42"/>
      <c r="U260" s="42"/>
      <c r="V260" s="42"/>
      <c r="W260" s="42"/>
      <c r="X260" s="43"/>
      <c r="Y260" s="20"/>
      <c r="Z260" s="20"/>
      <c r="AA260" s="20"/>
      <c r="AB260" s="20"/>
      <c r="AC260" s="20"/>
      <c r="AD260" s="20"/>
      <c r="AE260" s="20"/>
      <c r="AT260" s="14" t="s">
        <v>169</v>
      </c>
      <c r="AU260" s="14" t="s">
        <v>82</v>
      </c>
    </row>
    <row r="261" spans="1:47" s="2" customFormat="1" ht="48.75">
      <c r="A261" s="20"/>
      <c r="B261" s="150"/>
      <c r="C261" s="42"/>
      <c r="D261" s="199" t="s">
        <v>171</v>
      </c>
      <c r="E261" s="42"/>
      <c r="F261" s="202" t="s">
        <v>404</v>
      </c>
      <c r="G261" s="42"/>
      <c r="H261" s="42"/>
      <c r="I261" s="201"/>
      <c r="J261" s="201"/>
      <c r="K261" s="151"/>
      <c r="L261" s="20"/>
      <c r="M261" s="21"/>
      <c r="N261" s="124"/>
      <c r="O261" s="125"/>
      <c r="P261" s="42"/>
      <c r="Q261" s="42"/>
      <c r="R261" s="42"/>
      <c r="S261" s="42"/>
      <c r="T261" s="42"/>
      <c r="U261" s="42"/>
      <c r="V261" s="42"/>
      <c r="W261" s="42"/>
      <c r="X261" s="43"/>
      <c r="Y261" s="20"/>
      <c r="Z261" s="20"/>
      <c r="AA261" s="20"/>
      <c r="AB261" s="20"/>
      <c r="AC261" s="20"/>
      <c r="AD261" s="20"/>
      <c r="AE261" s="20"/>
      <c r="AT261" s="14" t="s">
        <v>171</v>
      </c>
      <c r="AU261" s="14" t="s">
        <v>82</v>
      </c>
    </row>
    <row r="262" spans="1:65" s="2" customFormat="1" ht="16.5" customHeight="1">
      <c r="A262" s="20"/>
      <c r="B262" s="197"/>
      <c r="C262" s="126" t="s">
        <v>436</v>
      </c>
      <c r="D262" s="126" t="s">
        <v>182</v>
      </c>
      <c r="E262" s="127" t="s">
        <v>406</v>
      </c>
      <c r="F262" s="128" t="s">
        <v>407</v>
      </c>
      <c r="G262" s="129" t="s">
        <v>286</v>
      </c>
      <c r="H262" s="130">
        <v>1</v>
      </c>
      <c r="I262" s="131"/>
      <c r="J262" s="131"/>
      <c r="K262" s="203">
        <f>ROUND(P262*H262,2)</f>
        <v>0</v>
      </c>
      <c r="L262" s="181"/>
      <c r="M262" s="21"/>
      <c r="N262" s="132" t="s">
        <v>1</v>
      </c>
      <c r="O262" s="118" t="s">
        <v>37</v>
      </c>
      <c r="P262" s="119">
        <f>I262+J262</f>
        <v>0</v>
      </c>
      <c r="Q262" s="119">
        <f>ROUND(I262*H262,2)</f>
        <v>0</v>
      </c>
      <c r="R262" s="119">
        <f>ROUND(J262*H262,2)</f>
        <v>0</v>
      </c>
      <c r="S262" s="42"/>
      <c r="T262" s="120">
        <f>S262*H262</f>
        <v>0</v>
      </c>
      <c r="U262" s="120">
        <v>0</v>
      </c>
      <c r="V262" s="120">
        <f>U262*H262</f>
        <v>0</v>
      </c>
      <c r="W262" s="120">
        <v>0</v>
      </c>
      <c r="X262" s="121">
        <f>W262*H262</f>
        <v>0</v>
      </c>
      <c r="Y262" s="20"/>
      <c r="Z262" s="20"/>
      <c r="AA262" s="20"/>
      <c r="AB262" s="20"/>
      <c r="AC262" s="20"/>
      <c r="AD262" s="20"/>
      <c r="AE262" s="20"/>
      <c r="AR262" s="122" t="s">
        <v>374</v>
      </c>
      <c r="AT262" s="122" t="s">
        <v>182</v>
      </c>
      <c r="AU262" s="122" t="s">
        <v>82</v>
      </c>
      <c r="AY262" s="14" t="s">
        <v>160</v>
      </c>
      <c r="BE262" s="123">
        <f>IF(O262="základní",K262,0)</f>
        <v>0</v>
      </c>
      <c r="BF262" s="123">
        <f>IF(O262="snížená",K262,0)</f>
        <v>0</v>
      </c>
      <c r="BG262" s="123">
        <f>IF(O262="zákl. přenesená",K262,0)</f>
        <v>0</v>
      </c>
      <c r="BH262" s="123">
        <f>IF(O262="sníž. přenesená",K262,0)</f>
        <v>0</v>
      </c>
      <c r="BI262" s="123">
        <f>IF(O262="nulová",K262,0)</f>
        <v>0</v>
      </c>
      <c r="BJ262" s="14" t="s">
        <v>82</v>
      </c>
      <c r="BK262" s="123">
        <f>ROUND(P262*H262,2)</f>
        <v>0</v>
      </c>
      <c r="BL262" s="14" t="s">
        <v>374</v>
      </c>
      <c r="BM262" s="122" t="s">
        <v>408</v>
      </c>
    </row>
    <row r="263" spans="1:47" s="2" customFormat="1" ht="12">
      <c r="A263" s="20"/>
      <c r="B263" s="150"/>
      <c r="C263" s="42"/>
      <c r="D263" s="199" t="s">
        <v>169</v>
      </c>
      <c r="E263" s="42"/>
      <c r="F263" s="200" t="s">
        <v>407</v>
      </c>
      <c r="G263" s="42"/>
      <c r="H263" s="42"/>
      <c r="I263" s="201"/>
      <c r="J263" s="201"/>
      <c r="K263" s="151"/>
      <c r="L263" s="20"/>
      <c r="M263" s="21"/>
      <c r="N263" s="124"/>
      <c r="O263" s="125"/>
      <c r="P263" s="42"/>
      <c r="Q263" s="42"/>
      <c r="R263" s="42"/>
      <c r="S263" s="42"/>
      <c r="T263" s="42"/>
      <c r="U263" s="42"/>
      <c r="V263" s="42"/>
      <c r="W263" s="42"/>
      <c r="X263" s="43"/>
      <c r="Y263" s="20"/>
      <c r="Z263" s="20"/>
      <c r="AA263" s="20"/>
      <c r="AB263" s="20"/>
      <c r="AC263" s="20"/>
      <c r="AD263" s="20"/>
      <c r="AE263" s="20"/>
      <c r="AT263" s="14" t="s">
        <v>169</v>
      </c>
      <c r="AU263" s="14" t="s">
        <v>82</v>
      </c>
    </row>
    <row r="264" spans="1:47" s="2" customFormat="1" ht="48.75">
      <c r="A264" s="20"/>
      <c r="B264" s="150"/>
      <c r="C264" s="42"/>
      <c r="D264" s="199" t="s">
        <v>171</v>
      </c>
      <c r="E264" s="42"/>
      <c r="F264" s="202" t="s">
        <v>409</v>
      </c>
      <c r="G264" s="42"/>
      <c r="H264" s="42"/>
      <c r="I264" s="201"/>
      <c r="J264" s="201"/>
      <c r="K264" s="151"/>
      <c r="L264" s="20"/>
      <c r="M264" s="21"/>
      <c r="N264" s="124"/>
      <c r="O264" s="125"/>
      <c r="P264" s="42"/>
      <c r="Q264" s="42"/>
      <c r="R264" s="42"/>
      <c r="S264" s="42"/>
      <c r="T264" s="42"/>
      <c r="U264" s="42"/>
      <c r="V264" s="42"/>
      <c r="W264" s="42"/>
      <c r="X264" s="43"/>
      <c r="Y264" s="20"/>
      <c r="Z264" s="20"/>
      <c r="AA264" s="20"/>
      <c r="AB264" s="20"/>
      <c r="AC264" s="20"/>
      <c r="AD264" s="20"/>
      <c r="AE264" s="20"/>
      <c r="AT264" s="14" t="s">
        <v>171</v>
      </c>
      <c r="AU264" s="14" t="s">
        <v>82</v>
      </c>
    </row>
    <row r="265" spans="1:65" s="2" customFormat="1" ht="24.2" customHeight="1">
      <c r="A265" s="20"/>
      <c r="B265" s="197"/>
      <c r="C265" s="126" t="s">
        <v>230</v>
      </c>
      <c r="D265" s="126" t="s">
        <v>182</v>
      </c>
      <c r="E265" s="127" t="s">
        <v>411</v>
      </c>
      <c r="F265" s="128" t="s">
        <v>412</v>
      </c>
      <c r="G265" s="129" t="s">
        <v>166</v>
      </c>
      <c r="H265" s="130">
        <v>1</v>
      </c>
      <c r="I265" s="131"/>
      <c r="J265" s="131"/>
      <c r="K265" s="203">
        <f>ROUND(P265*H265,2)</f>
        <v>0</v>
      </c>
      <c r="L265" s="181"/>
      <c r="M265" s="21"/>
      <c r="N265" s="132" t="s">
        <v>1</v>
      </c>
      <c r="O265" s="118" t="s">
        <v>37</v>
      </c>
      <c r="P265" s="119">
        <f>I265+J265</f>
        <v>0</v>
      </c>
      <c r="Q265" s="119">
        <f>ROUND(I265*H265,2)</f>
        <v>0</v>
      </c>
      <c r="R265" s="119">
        <f>ROUND(J265*H265,2)</f>
        <v>0</v>
      </c>
      <c r="S265" s="42"/>
      <c r="T265" s="120">
        <f>S265*H265</f>
        <v>0</v>
      </c>
      <c r="U265" s="120">
        <v>0</v>
      </c>
      <c r="V265" s="120">
        <f>U265*H265</f>
        <v>0</v>
      </c>
      <c r="W265" s="120">
        <v>0</v>
      </c>
      <c r="X265" s="121">
        <f>W265*H265</f>
        <v>0</v>
      </c>
      <c r="Y265" s="20"/>
      <c r="Z265" s="20"/>
      <c r="AA265" s="20"/>
      <c r="AB265" s="20"/>
      <c r="AC265" s="20"/>
      <c r="AD265" s="20"/>
      <c r="AE265" s="20"/>
      <c r="AR265" s="122" t="s">
        <v>168</v>
      </c>
      <c r="AT265" s="122" t="s">
        <v>182</v>
      </c>
      <c r="AU265" s="122" t="s">
        <v>82</v>
      </c>
      <c r="AY265" s="14" t="s">
        <v>160</v>
      </c>
      <c r="BE265" s="123">
        <f>IF(O265="základní",K265,0)</f>
        <v>0</v>
      </c>
      <c r="BF265" s="123">
        <f>IF(O265="snížená",K265,0)</f>
        <v>0</v>
      </c>
      <c r="BG265" s="123">
        <f>IF(O265="zákl. přenesená",K265,0)</f>
        <v>0</v>
      </c>
      <c r="BH265" s="123">
        <f>IF(O265="sníž. přenesená",K265,0)</f>
        <v>0</v>
      </c>
      <c r="BI265" s="123">
        <f>IF(O265="nulová",K265,0)</f>
        <v>0</v>
      </c>
      <c r="BJ265" s="14" t="s">
        <v>82</v>
      </c>
      <c r="BK265" s="123">
        <f>ROUND(P265*H265,2)</f>
        <v>0</v>
      </c>
      <c r="BL265" s="14" t="s">
        <v>168</v>
      </c>
      <c r="BM265" s="122" t="s">
        <v>413</v>
      </c>
    </row>
    <row r="266" spans="1:47" s="2" customFormat="1" ht="12">
      <c r="A266" s="20"/>
      <c r="B266" s="150"/>
      <c r="C266" s="42"/>
      <c r="D266" s="199" t="s">
        <v>169</v>
      </c>
      <c r="E266" s="42"/>
      <c r="F266" s="200" t="s">
        <v>412</v>
      </c>
      <c r="G266" s="42"/>
      <c r="H266" s="42"/>
      <c r="I266" s="201"/>
      <c r="J266" s="201"/>
      <c r="K266" s="151"/>
      <c r="L266" s="20"/>
      <c r="M266" s="21"/>
      <c r="N266" s="124"/>
      <c r="O266" s="125"/>
      <c r="P266" s="42"/>
      <c r="Q266" s="42"/>
      <c r="R266" s="42"/>
      <c r="S266" s="42"/>
      <c r="T266" s="42"/>
      <c r="U266" s="42"/>
      <c r="V266" s="42"/>
      <c r="W266" s="42"/>
      <c r="X266" s="43"/>
      <c r="Y266" s="20"/>
      <c r="Z266" s="20"/>
      <c r="AA266" s="20"/>
      <c r="AB266" s="20"/>
      <c r="AC266" s="20"/>
      <c r="AD266" s="20"/>
      <c r="AE266" s="20"/>
      <c r="AT266" s="14" t="s">
        <v>169</v>
      </c>
      <c r="AU266" s="14" t="s">
        <v>82</v>
      </c>
    </row>
    <row r="267" spans="1:65" s="2" customFormat="1" ht="16.5" customHeight="1">
      <c r="A267" s="20"/>
      <c r="B267" s="197"/>
      <c r="C267" s="126" t="s">
        <v>437</v>
      </c>
      <c r="D267" s="126" t="s">
        <v>182</v>
      </c>
      <c r="E267" s="127" t="s">
        <v>415</v>
      </c>
      <c r="F267" s="128" t="s">
        <v>1</v>
      </c>
      <c r="G267" s="129" t="s">
        <v>166</v>
      </c>
      <c r="H267" s="130">
        <v>1</v>
      </c>
      <c r="I267" s="131"/>
      <c r="J267" s="131"/>
      <c r="K267" s="203">
        <f>ROUND(P267*H267,2)</f>
        <v>0</v>
      </c>
      <c r="L267" s="181"/>
      <c r="M267" s="21"/>
      <c r="N267" s="132" t="s">
        <v>1</v>
      </c>
      <c r="O267" s="118" t="s">
        <v>37</v>
      </c>
      <c r="P267" s="119">
        <f>I267+J267</f>
        <v>0</v>
      </c>
      <c r="Q267" s="119">
        <f>ROUND(I267*H267,2)</f>
        <v>0</v>
      </c>
      <c r="R267" s="119">
        <f>ROUND(J267*H267,2)</f>
        <v>0</v>
      </c>
      <c r="S267" s="42"/>
      <c r="T267" s="120">
        <f>S267*H267</f>
        <v>0</v>
      </c>
      <c r="U267" s="120">
        <v>0</v>
      </c>
      <c r="V267" s="120">
        <f>U267*H267</f>
        <v>0</v>
      </c>
      <c r="W267" s="120">
        <v>0</v>
      </c>
      <c r="X267" s="121">
        <f>W267*H267</f>
        <v>0</v>
      </c>
      <c r="Y267" s="20"/>
      <c r="Z267" s="20"/>
      <c r="AA267" s="20"/>
      <c r="AB267" s="20"/>
      <c r="AC267" s="20"/>
      <c r="AD267" s="20"/>
      <c r="AE267" s="20"/>
      <c r="AR267" s="122" t="s">
        <v>374</v>
      </c>
      <c r="AT267" s="122" t="s">
        <v>182</v>
      </c>
      <c r="AU267" s="122" t="s">
        <v>82</v>
      </c>
      <c r="AY267" s="14" t="s">
        <v>160</v>
      </c>
      <c r="BE267" s="123">
        <f>IF(O267="základní",K267,0)</f>
        <v>0</v>
      </c>
      <c r="BF267" s="123">
        <f>IF(O267="snížená",K267,0)</f>
        <v>0</v>
      </c>
      <c r="BG267" s="123">
        <f>IF(O267="zákl. přenesená",K267,0)</f>
        <v>0</v>
      </c>
      <c r="BH267" s="123">
        <f>IF(O267="sníž. přenesená",K267,0)</f>
        <v>0</v>
      </c>
      <c r="BI267" s="123">
        <f>IF(O267="nulová",K267,0)</f>
        <v>0</v>
      </c>
      <c r="BJ267" s="14" t="s">
        <v>82</v>
      </c>
      <c r="BK267" s="123">
        <f>ROUND(P267*H267,2)</f>
        <v>0</v>
      </c>
      <c r="BL267" s="14" t="s">
        <v>374</v>
      </c>
      <c r="BM267" s="122" t="s">
        <v>416</v>
      </c>
    </row>
    <row r="268" spans="1:47" s="2" customFormat="1" ht="12">
      <c r="A268" s="20"/>
      <c r="B268" s="150"/>
      <c r="C268" s="42"/>
      <c r="D268" s="199" t="s">
        <v>169</v>
      </c>
      <c r="E268" s="42"/>
      <c r="F268" s="200" t="s">
        <v>417</v>
      </c>
      <c r="G268" s="42"/>
      <c r="H268" s="42"/>
      <c r="I268" s="201"/>
      <c r="J268" s="201"/>
      <c r="K268" s="151"/>
      <c r="L268" s="20"/>
      <c r="M268" s="21"/>
      <c r="N268" s="133"/>
      <c r="O268" s="134"/>
      <c r="P268" s="135"/>
      <c r="Q268" s="135"/>
      <c r="R268" s="135"/>
      <c r="S268" s="135"/>
      <c r="T268" s="135"/>
      <c r="U268" s="135"/>
      <c r="V268" s="135"/>
      <c r="W268" s="135"/>
      <c r="X268" s="136"/>
      <c r="Y268" s="20"/>
      <c r="Z268" s="20"/>
      <c r="AA268" s="20"/>
      <c r="AB268" s="20"/>
      <c r="AC268" s="20"/>
      <c r="AD268" s="20"/>
      <c r="AE268" s="20"/>
      <c r="AT268" s="14" t="s">
        <v>169</v>
      </c>
      <c r="AU268" s="14" t="s">
        <v>82</v>
      </c>
    </row>
    <row r="269" spans="1:31" s="2" customFormat="1" ht="6.95" customHeight="1" thickBot="1">
      <c r="A269" s="20"/>
      <c r="B269" s="177"/>
      <c r="C269" s="178"/>
      <c r="D269" s="178"/>
      <c r="E269" s="178"/>
      <c r="F269" s="178"/>
      <c r="G269" s="178"/>
      <c r="H269" s="178"/>
      <c r="I269" s="178"/>
      <c r="J269" s="178"/>
      <c r="K269" s="179"/>
      <c r="L269" s="34"/>
      <c r="M269" s="21"/>
      <c r="N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</row>
  </sheetData>
  <autoFilter ref="C123:L268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58"/>
  <sheetViews>
    <sheetView showGridLines="0" zoomScale="85" zoomScaleNormal="85" workbookViewId="0" topLeftCell="B182">
      <selection activeCell="AC105" sqref="AC10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90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438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ROUND((SUM(BE124:BE257)),2)</f>
        <v>0</v>
      </c>
      <c r="G35" s="42"/>
      <c r="H35" s="42"/>
      <c r="I35" s="226">
        <v>0.21</v>
      </c>
      <c r="J35" s="42"/>
      <c r="K35" s="221">
        <f>ROUND(((SUM(BE124:BE257))*I35),2)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ROUND((SUM(BF124:BF257)),2)</f>
        <v>0</v>
      </c>
      <c r="G36" s="42"/>
      <c r="H36" s="42"/>
      <c r="I36" s="226">
        <v>0.15</v>
      </c>
      <c r="J36" s="42"/>
      <c r="K36" s="221">
        <f>ROUND(((SUM(BF124:BF257))*I36),2)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ROUND((SUM(BG124:BG257)),2)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ROUND((SUM(BH124:BH257)),2)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ROUND((SUM(BI124:BI257)),2)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SO02 - SKLAD PHM HÁJEK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Q170</f>
        <v>0</v>
      </c>
      <c r="J100" s="90">
        <f>R170</f>
        <v>0</v>
      </c>
      <c r="K100" s="216">
        <f>K170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Q204</f>
        <v>0</v>
      </c>
      <c r="J101" s="90">
        <f>R204</f>
        <v>0</v>
      </c>
      <c r="K101" s="216">
        <f>K204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Q215</f>
        <v>0</v>
      </c>
      <c r="J102" s="90">
        <f>R215</f>
        <v>0</v>
      </c>
      <c r="K102" s="216">
        <f>K215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Q226</f>
        <v>0</v>
      </c>
      <c r="J103" s="90">
        <f>R226</f>
        <v>0</v>
      </c>
      <c r="K103" s="216">
        <f>K226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Q235</f>
        <v>0</v>
      </c>
      <c r="J104" s="86">
        <f>R235</f>
        <v>0</v>
      </c>
      <c r="K104" s="213">
        <f>K235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SO02 - SKLAD PHM HÁJEK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Q125+Q235</f>
        <v>0</v>
      </c>
      <c r="R124" s="96">
        <f>R125+R235</f>
        <v>0</v>
      </c>
      <c r="S124" s="50"/>
      <c r="T124" s="97">
        <f>T125+T235</f>
        <v>0</v>
      </c>
      <c r="U124" s="50"/>
      <c r="V124" s="97">
        <f>V125+V235</f>
        <v>7E-05</v>
      </c>
      <c r="W124" s="50"/>
      <c r="X124" s="98">
        <f>X125+X235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BK125+BK235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Q126+Q141+Q170+Q204+Q215+Q226</f>
        <v>0</v>
      </c>
      <c r="R125" s="104">
        <f>R126+R141+R170+R204+R215+R226</f>
        <v>0</v>
      </c>
      <c r="S125" s="103"/>
      <c r="T125" s="105">
        <f>T126+T141+T170+T204+T215+T226</f>
        <v>0</v>
      </c>
      <c r="U125" s="103"/>
      <c r="V125" s="105">
        <f>V126+V141+V170+V204+V215+V226</f>
        <v>7E-05</v>
      </c>
      <c r="W125" s="103"/>
      <c r="X125" s="106">
        <f>X126+X141+X170+X204+X215+X226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BK126+BK141+BK170+BK204+BK215+BK226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17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1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14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14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SUM(Q142:Q169)</f>
        <v>0</v>
      </c>
      <c r="R141" s="104">
        <f>SUM(R142:R169)</f>
        <v>0</v>
      </c>
      <c r="S141" s="103"/>
      <c r="T141" s="105">
        <f>SUM(T142:T169)</f>
        <v>0</v>
      </c>
      <c r="U141" s="103"/>
      <c r="V141" s="105">
        <f>SUM(V142:V169)</f>
        <v>0</v>
      </c>
      <c r="W141" s="103"/>
      <c r="X141" s="106">
        <f>SUM(X142:X169)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SUM(BK142:BK169)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1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1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1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1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1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2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2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1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24.2" customHeight="1">
      <c r="A158" s="20"/>
      <c r="B158" s="197"/>
      <c r="C158" s="109" t="s">
        <v>9</v>
      </c>
      <c r="D158" s="109" t="s">
        <v>163</v>
      </c>
      <c r="E158" s="110" t="s">
        <v>228</v>
      </c>
      <c r="F158" s="111" t="s">
        <v>229</v>
      </c>
      <c r="G158" s="112" t="s">
        <v>166</v>
      </c>
      <c r="H158" s="113">
        <v>1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230</v>
      </c>
    </row>
    <row r="159" spans="1:47" s="2" customFormat="1" ht="19.5">
      <c r="A159" s="20"/>
      <c r="B159" s="150"/>
      <c r="C159" s="42"/>
      <c r="D159" s="199" t="s">
        <v>169</v>
      </c>
      <c r="E159" s="42"/>
      <c r="F159" s="200" t="s">
        <v>229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16.5" customHeight="1">
      <c r="A160" s="20"/>
      <c r="B160" s="197"/>
      <c r="C160" s="109" t="s">
        <v>231</v>
      </c>
      <c r="D160" s="109" t="s">
        <v>163</v>
      </c>
      <c r="E160" s="110" t="s">
        <v>232</v>
      </c>
      <c r="F160" s="111" t="s">
        <v>233</v>
      </c>
      <c r="G160" s="112" t="s">
        <v>166</v>
      </c>
      <c r="H160" s="113">
        <v>1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234</v>
      </c>
    </row>
    <row r="161" spans="1:47" s="2" customFormat="1" ht="12">
      <c r="A161" s="20"/>
      <c r="B161" s="150"/>
      <c r="C161" s="42"/>
      <c r="D161" s="199" t="s">
        <v>169</v>
      </c>
      <c r="E161" s="42"/>
      <c r="F161" s="200" t="s">
        <v>233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24.2" customHeight="1">
      <c r="A162" s="20"/>
      <c r="B162" s="197"/>
      <c r="C162" s="109" t="s">
        <v>235</v>
      </c>
      <c r="D162" s="109" t="s">
        <v>163</v>
      </c>
      <c r="E162" s="110" t="s">
        <v>236</v>
      </c>
      <c r="F162" s="111" t="s">
        <v>222</v>
      </c>
      <c r="G162" s="112" t="s">
        <v>166</v>
      </c>
      <c r="H162" s="113">
        <v>1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237</v>
      </c>
    </row>
    <row r="163" spans="1:47" s="2" customFormat="1" ht="19.5">
      <c r="A163" s="20"/>
      <c r="B163" s="150"/>
      <c r="C163" s="42"/>
      <c r="D163" s="199" t="s">
        <v>169</v>
      </c>
      <c r="E163" s="42"/>
      <c r="F163" s="200" t="s">
        <v>222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1.75" customHeight="1">
      <c r="A164" s="20"/>
      <c r="B164" s="197"/>
      <c r="C164" s="109" t="s">
        <v>180</v>
      </c>
      <c r="D164" s="109" t="s">
        <v>163</v>
      </c>
      <c r="E164" s="110" t="s">
        <v>238</v>
      </c>
      <c r="F164" s="111" t="s">
        <v>239</v>
      </c>
      <c r="G164" s="112" t="s">
        <v>166</v>
      </c>
      <c r="H164" s="113">
        <v>2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240</v>
      </c>
    </row>
    <row r="165" spans="1:47" s="2" customFormat="1" ht="12">
      <c r="A165" s="20"/>
      <c r="B165" s="150"/>
      <c r="C165" s="42"/>
      <c r="D165" s="199" t="s">
        <v>169</v>
      </c>
      <c r="E165" s="42"/>
      <c r="F165" s="200" t="s">
        <v>239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16.5" customHeight="1">
      <c r="A166" s="20"/>
      <c r="B166" s="197"/>
      <c r="C166" s="109" t="s">
        <v>241</v>
      </c>
      <c r="D166" s="109" t="s">
        <v>163</v>
      </c>
      <c r="E166" s="110" t="s">
        <v>242</v>
      </c>
      <c r="F166" s="111" t="s">
        <v>243</v>
      </c>
      <c r="G166" s="112" t="s">
        <v>166</v>
      </c>
      <c r="H166" s="113">
        <v>2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244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245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247</v>
      </c>
      <c r="F168" s="111" t="s">
        <v>248</v>
      </c>
      <c r="G168" s="112" t="s">
        <v>166</v>
      </c>
      <c r="H168" s="113">
        <v>1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249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248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2:63" s="12" customFormat="1" ht="22.9" customHeight="1">
      <c r="B170" s="190"/>
      <c r="C170" s="103"/>
      <c r="D170" s="191" t="s">
        <v>73</v>
      </c>
      <c r="E170" s="195" t="s">
        <v>250</v>
      </c>
      <c r="F170" s="195" t="s">
        <v>251</v>
      </c>
      <c r="G170" s="103"/>
      <c r="H170" s="103"/>
      <c r="I170" s="193"/>
      <c r="J170" s="193"/>
      <c r="K170" s="196">
        <f>BK170</f>
        <v>0</v>
      </c>
      <c r="M170" s="100"/>
      <c r="N170" s="102"/>
      <c r="O170" s="103"/>
      <c r="P170" s="103"/>
      <c r="Q170" s="104">
        <f>SUM(Q171:Q203)</f>
        <v>0</v>
      </c>
      <c r="R170" s="104">
        <f>SUM(R171:R203)</f>
        <v>0</v>
      </c>
      <c r="S170" s="103"/>
      <c r="T170" s="105">
        <f>SUM(T171:T203)</f>
        <v>0</v>
      </c>
      <c r="U170" s="103"/>
      <c r="V170" s="105">
        <f>SUM(V171:V203)</f>
        <v>0</v>
      </c>
      <c r="W170" s="103"/>
      <c r="X170" s="106">
        <f>SUM(X171:X203)</f>
        <v>0</v>
      </c>
      <c r="AR170" s="101" t="s">
        <v>82</v>
      </c>
      <c r="AT170" s="107" t="s">
        <v>73</v>
      </c>
      <c r="AU170" s="107" t="s">
        <v>82</v>
      </c>
      <c r="AY170" s="101" t="s">
        <v>160</v>
      </c>
      <c r="BK170" s="108">
        <f>SUM(BK171:BK203)</f>
        <v>0</v>
      </c>
    </row>
    <row r="171" spans="1:65" s="2" customFormat="1" ht="24.2" customHeight="1">
      <c r="A171" s="20"/>
      <c r="B171" s="197"/>
      <c r="C171" s="109" t="s">
        <v>8</v>
      </c>
      <c r="D171" s="109" t="s">
        <v>163</v>
      </c>
      <c r="E171" s="110" t="s">
        <v>252</v>
      </c>
      <c r="F171" s="111" t="s">
        <v>253</v>
      </c>
      <c r="G171" s="112" t="s">
        <v>166</v>
      </c>
      <c r="H171" s="113">
        <v>1</v>
      </c>
      <c r="I171" s="114"/>
      <c r="J171" s="115"/>
      <c r="K171" s="198">
        <f>ROUND(P171*H171,2)</f>
        <v>0</v>
      </c>
      <c r="L171" s="180"/>
      <c r="M171" s="116"/>
      <c r="N171" s="117" t="s">
        <v>1</v>
      </c>
      <c r="O171" s="118" t="s">
        <v>37</v>
      </c>
      <c r="P171" s="119">
        <f>I171+J171</f>
        <v>0</v>
      </c>
      <c r="Q171" s="119">
        <f>ROUND(I171*H171,2)</f>
        <v>0</v>
      </c>
      <c r="R171" s="119">
        <f>ROUND(J171*H171,2)</f>
        <v>0</v>
      </c>
      <c r="S171" s="42"/>
      <c r="T171" s="120">
        <f>S171*H171</f>
        <v>0</v>
      </c>
      <c r="U171" s="120">
        <v>0</v>
      </c>
      <c r="V171" s="120">
        <f>U171*H171</f>
        <v>0</v>
      </c>
      <c r="W171" s="120">
        <v>0</v>
      </c>
      <c r="X171" s="121">
        <f>W171*H171</f>
        <v>0</v>
      </c>
      <c r="Y171" s="20"/>
      <c r="Z171" s="20"/>
      <c r="AA171" s="20"/>
      <c r="AB171" s="20"/>
      <c r="AC171" s="20"/>
      <c r="AD171" s="20"/>
      <c r="AE171" s="20"/>
      <c r="AR171" s="122" t="s">
        <v>167</v>
      </c>
      <c r="AT171" s="122" t="s">
        <v>163</v>
      </c>
      <c r="AU171" s="122" t="s">
        <v>84</v>
      </c>
      <c r="AY171" s="14" t="s">
        <v>160</v>
      </c>
      <c r="BE171" s="123">
        <f>IF(O171="základní",K171,0)</f>
        <v>0</v>
      </c>
      <c r="BF171" s="123">
        <f>IF(O171="snížená",K171,0)</f>
        <v>0</v>
      </c>
      <c r="BG171" s="123">
        <f>IF(O171="zákl. přenesená",K171,0)</f>
        <v>0</v>
      </c>
      <c r="BH171" s="123">
        <f>IF(O171="sníž. přenesená",K171,0)</f>
        <v>0</v>
      </c>
      <c r="BI171" s="123">
        <f>IF(O171="nulová",K171,0)</f>
        <v>0</v>
      </c>
      <c r="BJ171" s="14" t="s">
        <v>82</v>
      </c>
      <c r="BK171" s="123">
        <f>ROUND(P171*H171,2)</f>
        <v>0</v>
      </c>
      <c r="BL171" s="14" t="s">
        <v>168</v>
      </c>
      <c r="BM171" s="122" t="s">
        <v>254</v>
      </c>
    </row>
    <row r="172" spans="1:47" s="2" customFormat="1" ht="19.5">
      <c r="A172" s="20"/>
      <c r="B172" s="150"/>
      <c r="C172" s="42"/>
      <c r="D172" s="199" t="s">
        <v>169</v>
      </c>
      <c r="E172" s="42"/>
      <c r="F172" s="200" t="s">
        <v>253</v>
      </c>
      <c r="G172" s="42"/>
      <c r="H172" s="42"/>
      <c r="I172" s="201"/>
      <c r="J172" s="201"/>
      <c r="K172" s="151"/>
      <c r="L172" s="20"/>
      <c r="M172" s="21"/>
      <c r="N172" s="124"/>
      <c r="O172" s="125"/>
      <c r="P172" s="42"/>
      <c r="Q172" s="42"/>
      <c r="R172" s="42"/>
      <c r="S172" s="42"/>
      <c r="T172" s="42"/>
      <c r="U172" s="42"/>
      <c r="V172" s="42"/>
      <c r="W172" s="42"/>
      <c r="X172" s="43"/>
      <c r="Y172" s="20"/>
      <c r="Z172" s="20"/>
      <c r="AA172" s="20"/>
      <c r="AB172" s="20"/>
      <c r="AC172" s="20"/>
      <c r="AD172" s="20"/>
      <c r="AE172" s="20"/>
      <c r="AT172" s="14" t="s">
        <v>169</v>
      </c>
      <c r="AU172" s="14" t="s">
        <v>84</v>
      </c>
    </row>
    <row r="173" spans="1:47" s="2" customFormat="1" ht="117">
      <c r="A173" s="20"/>
      <c r="B173" s="150"/>
      <c r="C173" s="42"/>
      <c r="D173" s="199" t="s">
        <v>171</v>
      </c>
      <c r="E173" s="42"/>
      <c r="F173" s="202" t="s">
        <v>439</v>
      </c>
      <c r="G173" s="42"/>
      <c r="H173" s="42"/>
      <c r="I173" s="201"/>
      <c r="J173" s="201"/>
      <c r="K173" s="151"/>
      <c r="L173" s="20"/>
      <c r="M173" s="21"/>
      <c r="N173" s="124"/>
      <c r="O173" s="125"/>
      <c r="P173" s="42"/>
      <c r="Q173" s="42"/>
      <c r="R173" s="42"/>
      <c r="S173" s="42"/>
      <c r="T173" s="42"/>
      <c r="U173" s="42"/>
      <c r="V173" s="42"/>
      <c r="W173" s="42"/>
      <c r="X173" s="43"/>
      <c r="Y173" s="20"/>
      <c r="Z173" s="20"/>
      <c r="AA173" s="20"/>
      <c r="AB173" s="20"/>
      <c r="AC173" s="20"/>
      <c r="AD173" s="20"/>
      <c r="AE173" s="20"/>
      <c r="AT173" s="14" t="s">
        <v>171</v>
      </c>
      <c r="AU173" s="14" t="s">
        <v>84</v>
      </c>
    </row>
    <row r="174" spans="1:65" s="2" customFormat="1" ht="16.5" customHeight="1">
      <c r="A174" s="20"/>
      <c r="B174" s="197"/>
      <c r="C174" s="109" t="s">
        <v>256</v>
      </c>
      <c r="D174" s="109" t="s">
        <v>163</v>
      </c>
      <c r="E174" s="110" t="s">
        <v>257</v>
      </c>
      <c r="F174" s="111" t="s">
        <v>258</v>
      </c>
      <c r="G174" s="112" t="s">
        <v>166</v>
      </c>
      <c r="H174" s="113">
        <v>1</v>
      </c>
      <c r="I174" s="114"/>
      <c r="J174" s="115"/>
      <c r="K174" s="198">
        <f>ROUND(P174*H174,2)</f>
        <v>0</v>
      </c>
      <c r="L174" s="180"/>
      <c r="M174" s="116"/>
      <c r="N174" s="117" t="s">
        <v>1</v>
      </c>
      <c r="O174" s="118" t="s">
        <v>37</v>
      </c>
      <c r="P174" s="119">
        <f>I174+J174</f>
        <v>0</v>
      </c>
      <c r="Q174" s="119">
        <f>ROUND(I174*H174,2)</f>
        <v>0</v>
      </c>
      <c r="R174" s="119">
        <f>ROUND(J174*H174,2)</f>
        <v>0</v>
      </c>
      <c r="S174" s="42"/>
      <c r="T174" s="120">
        <f>S174*H174</f>
        <v>0</v>
      </c>
      <c r="U174" s="120">
        <v>0</v>
      </c>
      <c r="V174" s="120">
        <f>U174*H174</f>
        <v>0</v>
      </c>
      <c r="W174" s="120">
        <v>0</v>
      </c>
      <c r="X174" s="121">
        <f>W174*H174</f>
        <v>0</v>
      </c>
      <c r="Y174" s="20"/>
      <c r="Z174" s="20"/>
      <c r="AA174" s="20"/>
      <c r="AB174" s="20"/>
      <c r="AC174" s="20"/>
      <c r="AD174" s="20"/>
      <c r="AE174" s="20"/>
      <c r="AR174" s="122" t="s">
        <v>167</v>
      </c>
      <c r="AT174" s="122" t="s">
        <v>163</v>
      </c>
      <c r="AU174" s="122" t="s">
        <v>84</v>
      </c>
      <c r="AY174" s="14" t="s">
        <v>160</v>
      </c>
      <c r="BE174" s="123">
        <f>IF(O174="základní",K174,0)</f>
        <v>0</v>
      </c>
      <c r="BF174" s="123">
        <f>IF(O174="snížená",K174,0)</f>
        <v>0</v>
      </c>
      <c r="BG174" s="123">
        <f>IF(O174="zákl. přenesená",K174,0)</f>
        <v>0</v>
      </c>
      <c r="BH174" s="123">
        <f>IF(O174="sníž. přenesená",K174,0)</f>
        <v>0</v>
      </c>
      <c r="BI174" s="123">
        <f>IF(O174="nulová",K174,0)</f>
        <v>0</v>
      </c>
      <c r="BJ174" s="14" t="s">
        <v>82</v>
      </c>
      <c r="BK174" s="123">
        <f>ROUND(P174*H174,2)</f>
        <v>0</v>
      </c>
      <c r="BL174" s="14" t="s">
        <v>168</v>
      </c>
      <c r="BM174" s="122" t="s">
        <v>259</v>
      </c>
    </row>
    <row r="175" spans="1:47" s="2" customFormat="1" ht="12">
      <c r="A175" s="20"/>
      <c r="B175" s="150"/>
      <c r="C175" s="42"/>
      <c r="D175" s="199" t="s">
        <v>169</v>
      </c>
      <c r="E175" s="42"/>
      <c r="F175" s="200" t="s">
        <v>258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169</v>
      </c>
      <c r="AU175" s="14" t="s">
        <v>84</v>
      </c>
    </row>
    <row r="176" spans="1:47" s="2" customFormat="1" ht="331.5">
      <c r="A176" s="20"/>
      <c r="B176" s="150"/>
      <c r="C176" s="42"/>
      <c r="D176" s="199" t="s">
        <v>171</v>
      </c>
      <c r="E176" s="42"/>
      <c r="F176" s="202" t="s">
        <v>480</v>
      </c>
      <c r="G176" s="42"/>
      <c r="H176" s="42"/>
      <c r="I176" s="201"/>
      <c r="J176" s="201"/>
      <c r="K176" s="151"/>
      <c r="L176" s="20"/>
      <c r="M176" s="21"/>
      <c r="N176" s="124"/>
      <c r="O176" s="125"/>
      <c r="P176" s="42"/>
      <c r="Q176" s="42"/>
      <c r="R176" s="42"/>
      <c r="S176" s="42"/>
      <c r="T176" s="42"/>
      <c r="U176" s="42"/>
      <c r="V176" s="42"/>
      <c r="W176" s="42"/>
      <c r="X176" s="43"/>
      <c r="Y176" s="20"/>
      <c r="Z176" s="20"/>
      <c r="AA176" s="20"/>
      <c r="AB176" s="20"/>
      <c r="AC176" s="20"/>
      <c r="AD176" s="20"/>
      <c r="AE176" s="20"/>
      <c r="AT176" s="14" t="s">
        <v>171</v>
      </c>
      <c r="AU176" s="14" t="s">
        <v>84</v>
      </c>
    </row>
    <row r="177" spans="1:65" s="2" customFormat="1" ht="21.75" customHeight="1">
      <c r="A177" s="20"/>
      <c r="B177" s="197"/>
      <c r="C177" s="109" t="s">
        <v>260</v>
      </c>
      <c r="D177" s="109" t="s">
        <v>163</v>
      </c>
      <c r="E177" s="110" t="s">
        <v>261</v>
      </c>
      <c r="F177" s="111" t="s">
        <v>262</v>
      </c>
      <c r="G177" s="112" t="s">
        <v>166</v>
      </c>
      <c r="H177" s="113">
        <v>1</v>
      </c>
      <c r="I177" s="114"/>
      <c r="J177" s="115"/>
      <c r="K177" s="198">
        <f>ROUND(P177*H177,2)</f>
        <v>0</v>
      </c>
      <c r="L177" s="180"/>
      <c r="M177" s="116"/>
      <c r="N177" s="117" t="s">
        <v>1</v>
      </c>
      <c r="O177" s="118" t="s">
        <v>37</v>
      </c>
      <c r="P177" s="119">
        <f>I177+J177</f>
        <v>0</v>
      </c>
      <c r="Q177" s="119">
        <f>ROUND(I177*H177,2)</f>
        <v>0</v>
      </c>
      <c r="R177" s="119">
        <f>ROUND(J177*H177,2)</f>
        <v>0</v>
      </c>
      <c r="S177" s="42"/>
      <c r="T177" s="120">
        <f>S177*H177</f>
        <v>0</v>
      </c>
      <c r="U177" s="120">
        <v>0</v>
      </c>
      <c r="V177" s="120">
        <f>U177*H177</f>
        <v>0</v>
      </c>
      <c r="W177" s="120">
        <v>0</v>
      </c>
      <c r="X177" s="121">
        <f>W177*H177</f>
        <v>0</v>
      </c>
      <c r="Y177" s="20"/>
      <c r="Z177" s="20"/>
      <c r="AA177" s="20"/>
      <c r="AB177" s="20"/>
      <c r="AC177" s="20"/>
      <c r="AD177" s="20"/>
      <c r="AE177" s="20"/>
      <c r="AR177" s="122" t="s">
        <v>167</v>
      </c>
      <c r="AT177" s="122" t="s">
        <v>163</v>
      </c>
      <c r="AU177" s="122" t="s">
        <v>84</v>
      </c>
      <c r="AY177" s="14" t="s">
        <v>160</v>
      </c>
      <c r="BE177" s="123">
        <f>IF(O177="základní",K177,0)</f>
        <v>0</v>
      </c>
      <c r="BF177" s="123">
        <f>IF(O177="snížená",K177,0)</f>
        <v>0</v>
      </c>
      <c r="BG177" s="123">
        <f>IF(O177="zákl. přenesená",K177,0)</f>
        <v>0</v>
      </c>
      <c r="BH177" s="123">
        <f>IF(O177="sníž. přenesená",K177,0)</f>
        <v>0</v>
      </c>
      <c r="BI177" s="123">
        <f>IF(O177="nulová",K177,0)</f>
        <v>0</v>
      </c>
      <c r="BJ177" s="14" t="s">
        <v>82</v>
      </c>
      <c r="BK177" s="123">
        <f>ROUND(P177*H177,2)</f>
        <v>0</v>
      </c>
      <c r="BL177" s="14" t="s">
        <v>168</v>
      </c>
      <c r="BM177" s="122" t="s">
        <v>263</v>
      </c>
    </row>
    <row r="178" spans="1:47" s="2" customFormat="1" ht="12">
      <c r="A178" s="20"/>
      <c r="B178" s="150"/>
      <c r="C178" s="42"/>
      <c r="D178" s="199" t="s">
        <v>169</v>
      </c>
      <c r="E178" s="42"/>
      <c r="F178" s="200" t="s">
        <v>262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169</v>
      </c>
      <c r="AU178" s="14" t="s">
        <v>84</v>
      </c>
    </row>
    <row r="179" spans="1:47" s="2" customFormat="1" ht="48.75">
      <c r="A179" s="20"/>
      <c r="B179" s="150"/>
      <c r="C179" s="42"/>
      <c r="D179" s="199" t="s">
        <v>171</v>
      </c>
      <c r="E179" s="42"/>
      <c r="F179" s="202" t="s">
        <v>487</v>
      </c>
      <c r="G179" s="42"/>
      <c r="H179" s="42"/>
      <c r="I179" s="201"/>
      <c r="J179" s="201"/>
      <c r="K179" s="151"/>
      <c r="L179" s="20"/>
      <c r="M179" s="21"/>
      <c r="N179" s="124"/>
      <c r="O179" s="125"/>
      <c r="P179" s="42"/>
      <c r="Q179" s="42"/>
      <c r="R179" s="42"/>
      <c r="S179" s="42"/>
      <c r="T179" s="42"/>
      <c r="U179" s="42"/>
      <c r="V179" s="42"/>
      <c r="W179" s="42"/>
      <c r="X179" s="43"/>
      <c r="Y179" s="20"/>
      <c r="Z179" s="20"/>
      <c r="AA179" s="20"/>
      <c r="AB179" s="20"/>
      <c r="AC179" s="20"/>
      <c r="AD179" s="20"/>
      <c r="AE179" s="20"/>
      <c r="AT179" s="14" t="s">
        <v>171</v>
      </c>
      <c r="AU179" s="14" t="s">
        <v>84</v>
      </c>
    </row>
    <row r="180" spans="1:65" s="2" customFormat="1" ht="24.2" customHeight="1">
      <c r="A180" s="20"/>
      <c r="B180" s="197"/>
      <c r="C180" s="109" t="s">
        <v>264</v>
      </c>
      <c r="D180" s="109" t="s">
        <v>163</v>
      </c>
      <c r="E180" s="110" t="s">
        <v>265</v>
      </c>
      <c r="F180" s="111" t="s">
        <v>266</v>
      </c>
      <c r="G180" s="112" t="s">
        <v>166</v>
      </c>
      <c r="H180" s="113">
        <v>1</v>
      </c>
      <c r="I180" s="114"/>
      <c r="J180" s="115"/>
      <c r="K180" s="198">
        <f>ROUND(P180*H180,2)</f>
        <v>0</v>
      </c>
      <c r="L180" s="180"/>
      <c r="M180" s="116"/>
      <c r="N180" s="117" t="s">
        <v>1</v>
      </c>
      <c r="O180" s="118" t="s">
        <v>37</v>
      </c>
      <c r="P180" s="119">
        <f>I180+J180</f>
        <v>0</v>
      </c>
      <c r="Q180" s="119">
        <f>ROUND(I180*H180,2)</f>
        <v>0</v>
      </c>
      <c r="R180" s="119">
        <f>ROUND(J180*H180,2)</f>
        <v>0</v>
      </c>
      <c r="S180" s="42"/>
      <c r="T180" s="120">
        <f>S180*H180</f>
        <v>0</v>
      </c>
      <c r="U180" s="120">
        <v>0</v>
      </c>
      <c r="V180" s="120">
        <f>U180*H180</f>
        <v>0</v>
      </c>
      <c r="W180" s="120">
        <v>0</v>
      </c>
      <c r="X180" s="121">
        <f>W180*H180</f>
        <v>0</v>
      </c>
      <c r="Y180" s="20"/>
      <c r="Z180" s="20"/>
      <c r="AA180" s="20"/>
      <c r="AB180" s="20"/>
      <c r="AC180" s="20"/>
      <c r="AD180" s="20"/>
      <c r="AE180" s="20"/>
      <c r="AR180" s="122" t="s">
        <v>167</v>
      </c>
      <c r="AT180" s="122" t="s">
        <v>163</v>
      </c>
      <c r="AU180" s="122" t="s">
        <v>84</v>
      </c>
      <c r="AY180" s="14" t="s">
        <v>160</v>
      </c>
      <c r="BE180" s="123">
        <f>IF(O180="základní",K180,0)</f>
        <v>0</v>
      </c>
      <c r="BF180" s="123">
        <f>IF(O180="snížená",K180,0)</f>
        <v>0</v>
      </c>
      <c r="BG180" s="123">
        <f>IF(O180="zákl. přenesená",K180,0)</f>
        <v>0</v>
      </c>
      <c r="BH180" s="123">
        <f>IF(O180="sníž. přenesená",K180,0)</f>
        <v>0</v>
      </c>
      <c r="BI180" s="123">
        <f>IF(O180="nulová",K180,0)</f>
        <v>0</v>
      </c>
      <c r="BJ180" s="14" t="s">
        <v>82</v>
      </c>
      <c r="BK180" s="123">
        <f>ROUND(P180*H180,2)</f>
        <v>0</v>
      </c>
      <c r="BL180" s="14" t="s">
        <v>168</v>
      </c>
      <c r="BM180" s="122" t="s">
        <v>267</v>
      </c>
    </row>
    <row r="181" spans="1:47" s="2" customFormat="1" ht="12">
      <c r="A181" s="20"/>
      <c r="B181" s="150"/>
      <c r="C181" s="42"/>
      <c r="D181" s="199" t="s">
        <v>169</v>
      </c>
      <c r="E181" s="42"/>
      <c r="F181" s="200" t="s">
        <v>266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169</v>
      </c>
      <c r="AU181" s="14" t="s">
        <v>84</v>
      </c>
    </row>
    <row r="182" spans="1:47" s="2" customFormat="1" ht="48.75">
      <c r="A182" s="20"/>
      <c r="B182" s="150"/>
      <c r="C182" s="42"/>
      <c r="D182" s="199" t="s">
        <v>171</v>
      </c>
      <c r="E182" s="42"/>
      <c r="F182" s="202" t="s">
        <v>486</v>
      </c>
      <c r="G182" s="42"/>
      <c r="H182" s="42"/>
      <c r="I182" s="201"/>
      <c r="J182" s="201"/>
      <c r="K182" s="151"/>
      <c r="L182" s="20"/>
      <c r="M182" s="21"/>
      <c r="N182" s="124"/>
      <c r="O182" s="125"/>
      <c r="P182" s="42"/>
      <c r="Q182" s="42"/>
      <c r="R182" s="42"/>
      <c r="S182" s="42"/>
      <c r="T182" s="42"/>
      <c r="U182" s="42"/>
      <c r="V182" s="42"/>
      <c r="W182" s="42"/>
      <c r="X182" s="43"/>
      <c r="Y182" s="20"/>
      <c r="Z182" s="20"/>
      <c r="AA182" s="20"/>
      <c r="AB182" s="20"/>
      <c r="AC182" s="20"/>
      <c r="AD182" s="20"/>
      <c r="AE182" s="20"/>
      <c r="AT182" s="14" t="s">
        <v>171</v>
      </c>
      <c r="AU182" s="14" t="s">
        <v>84</v>
      </c>
    </row>
    <row r="183" spans="1:65" s="2" customFormat="1" ht="16.5" customHeight="1">
      <c r="A183" s="20"/>
      <c r="B183" s="197"/>
      <c r="C183" s="109" t="s">
        <v>268</v>
      </c>
      <c r="D183" s="109" t="s">
        <v>163</v>
      </c>
      <c r="E183" s="110" t="s">
        <v>269</v>
      </c>
      <c r="F183" s="111" t="s">
        <v>491</v>
      </c>
      <c r="G183" s="112" t="s">
        <v>166</v>
      </c>
      <c r="H183" s="113">
        <v>1</v>
      </c>
      <c r="I183" s="114"/>
      <c r="J183" s="115"/>
      <c r="K183" s="198">
        <f>ROUND(P183*H183,2)</f>
        <v>0</v>
      </c>
      <c r="L183" s="180"/>
      <c r="M183" s="116"/>
      <c r="N183" s="117" t="s">
        <v>1</v>
      </c>
      <c r="O183" s="118" t="s">
        <v>37</v>
      </c>
      <c r="P183" s="119">
        <f>I183+J183</f>
        <v>0</v>
      </c>
      <c r="Q183" s="119">
        <f>ROUND(I183*H183,2)</f>
        <v>0</v>
      </c>
      <c r="R183" s="119">
        <f>ROUND(J183*H183,2)</f>
        <v>0</v>
      </c>
      <c r="S183" s="42"/>
      <c r="T183" s="120">
        <f>S183*H183</f>
        <v>0</v>
      </c>
      <c r="U183" s="120">
        <v>0</v>
      </c>
      <c r="V183" s="120">
        <f>U183*H183</f>
        <v>0</v>
      </c>
      <c r="W183" s="120">
        <v>0</v>
      </c>
      <c r="X183" s="121">
        <f>W183*H183</f>
        <v>0</v>
      </c>
      <c r="Y183" s="20"/>
      <c r="Z183" s="20"/>
      <c r="AA183" s="20"/>
      <c r="AB183" s="20"/>
      <c r="AC183" s="20"/>
      <c r="AD183" s="20"/>
      <c r="AE183" s="20"/>
      <c r="AR183" s="122" t="s">
        <v>167</v>
      </c>
      <c r="AT183" s="122" t="s">
        <v>163</v>
      </c>
      <c r="AU183" s="122" t="s">
        <v>84</v>
      </c>
      <c r="AY183" s="14" t="s">
        <v>160</v>
      </c>
      <c r="BE183" s="123">
        <f>IF(O183="základní",K183,0)</f>
        <v>0</v>
      </c>
      <c r="BF183" s="123">
        <f>IF(O183="snížená",K183,0)</f>
        <v>0</v>
      </c>
      <c r="BG183" s="123">
        <f>IF(O183="zákl. přenesená",K183,0)</f>
        <v>0</v>
      </c>
      <c r="BH183" s="123">
        <f>IF(O183="sníž. přenesená",K183,0)</f>
        <v>0</v>
      </c>
      <c r="BI183" s="123">
        <f>IF(O183="nulová",K183,0)</f>
        <v>0</v>
      </c>
      <c r="BJ183" s="14" t="s">
        <v>82</v>
      </c>
      <c r="BK183" s="123">
        <f>ROUND(P183*H183,2)</f>
        <v>0</v>
      </c>
      <c r="BL183" s="14" t="s">
        <v>168</v>
      </c>
      <c r="BM183" s="122" t="s">
        <v>270</v>
      </c>
    </row>
    <row r="184" spans="1:47" s="2" customFormat="1" ht="58.5">
      <c r="A184" s="20"/>
      <c r="B184" s="150"/>
      <c r="C184" s="42"/>
      <c r="D184" s="199" t="s">
        <v>169</v>
      </c>
      <c r="E184" s="42"/>
      <c r="F184" s="200" t="s">
        <v>492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169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271</v>
      </c>
      <c r="F185" s="111" t="s">
        <v>272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273</v>
      </c>
    </row>
    <row r="186" spans="1:47" s="2" customFormat="1" ht="12">
      <c r="A186" s="20"/>
      <c r="B186" s="150"/>
      <c r="C186" s="42"/>
      <c r="D186" s="199" t="s">
        <v>169</v>
      </c>
      <c r="E186" s="42"/>
      <c r="F186" s="200" t="s">
        <v>272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65" s="2" customFormat="1" ht="21.75" customHeight="1">
      <c r="A187" s="20"/>
      <c r="B187" s="197"/>
      <c r="C187" s="109" t="s">
        <v>274</v>
      </c>
      <c r="D187" s="109" t="s">
        <v>163</v>
      </c>
      <c r="E187" s="110" t="s">
        <v>275</v>
      </c>
      <c r="F187" s="111" t="s">
        <v>276</v>
      </c>
      <c r="G187" s="112" t="s">
        <v>277</v>
      </c>
      <c r="H187" s="113">
        <v>305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278</v>
      </c>
    </row>
    <row r="188" spans="1:47" s="2" customFormat="1" ht="12">
      <c r="A188" s="20"/>
      <c r="B188" s="150"/>
      <c r="C188" s="42"/>
      <c r="D188" s="199" t="s">
        <v>169</v>
      </c>
      <c r="E188" s="42"/>
      <c r="F188" s="200" t="s">
        <v>276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16.5" customHeight="1">
      <c r="A189" s="20"/>
      <c r="B189" s="197"/>
      <c r="C189" s="109" t="s">
        <v>279</v>
      </c>
      <c r="D189" s="109" t="s">
        <v>163</v>
      </c>
      <c r="E189" s="110" t="s">
        <v>280</v>
      </c>
      <c r="F189" s="111" t="s">
        <v>281</v>
      </c>
      <c r="G189" s="112" t="s">
        <v>277</v>
      </c>
      <c r="H189" s="113">
        <v>100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282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281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24.2" customHeight="1">
      <c r="A191" s="20"/>
      <c r="B191" s="197"/>
      <c r="C191" s="109" t="s">
        <v>283</v>
      </c>
      <c r="D191" s="109" t="s">
        <v>163</v>
      </c>
      <c r="E191" s="110" t="s">
        <v>284</v>
      </c>
      <c r="F191" s="111" t="s">
        <v>285</v>
      </c>
      <c r="G191" s="112" t="s">
        <v>286</v>
      </c>
      <c r="H191" s="113">
        <v>1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287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285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24.2" customHeight="1">
      <c r="A193" s="20"/>
      <c r="B193" s="197"/>
      <c r="C193" s="109" t="s">
        <v>254</v>
      </c>
      <c r="D193" s="109" t="s">
        <v>163</v>
      </c>
      <c r="E193" s="110" t="s">
        <v>288</v>
      </c>
      <c r="F193" s="111" t="s">
        <v>289</v>
      </c>
      <c r="G193" s="112" t="s">
        <v>166</v>
      </c>
      <c r="H193" s="113">
        <v>1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290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289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16.5" customHeight="1">
      <c r="A195" s="20"/>
      <c r="B195" s="197"/>
      <c r="C195" s="109" t="s">
        <v>291</v>
      </c>
      <c r="D195" s="109" t="s">
        <v>163</v>
      </c>
      <c r="E195" s="110" t="s">
        <v>292</v>
      </c>
      <c r="F195" s="111" t="s">
        <v>293</v>
      </c>
      <c r="G195" s="112" t="s">
        <v>166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294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293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16.5" customHeight="1">
      <c r="A197" s="20"/>
      <c r="B197" s="197"/>
      <c r="C197" s="109" t="s">
        <v>259</v>
      </c>
      <c r="D197" s="109" t="s">
        <v>163</v>
      </c>
      <c r="E197" s="110" t="s">
        <v>295</v>
      </c>
      <c r="F197" s="111" t="s">
        <v>296</v>
      </c>
      <c r="G197" s="112" t="s">
        <v>297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298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296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24.2" customHeight="1">
      <c r="A199" s="20"/>
      <c r="B199" s="197"/>
      <c r="C199" s="109" t="s">
        <v>299</v>
      </c>
      <c r="D199" s="109" t="s">
        <v>163</v>
      </c>
      <c r="E199" s="110" t="s">
        <v>300</v>
      </c>
      <c r="F199" s="111" t="s">
        <v>493</v>
      </c>
      <c r="G199" s="112" t="s">
        <v>166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302</v>
      </c>
    </row>
    <row r="200" spans="1:65" s="2" customFormat="1" ht="24.2" customHeight="1">
      <c r="A200" s="20"/>
      <c r="B200" s="197"/>
      <c r="C200" s="109" t="s">
        <v>263</v>
      </c>
      <c r="D200" s="109" t="s">
        <v>163</v>
      </c>
      <c r="E200" s="110" t="s">
        <v>303</v>
      </c>
      <c r="F200" s="111" t="s">
        <v>304</v>
      </c>
      <c r="G200" s="112" t="s">
        <v>166</v>
      </c>
      <c r="H200" s="113">
        <v>1</v>
      </c>
      <c r="I200" s="114"/>
      <c r="J200" s="115"/>
      <c r="K200" s="198">
        <f>ROUND(P200*H200,2)</f>
        <v>0</v>
      </c>
      <c r="L200" s="180"/>
      <c r="M200" s="116"/>
      <c r="N200" s="117" t="s">
        <v>1</v>
      </c>
      <c r="O200" s="118" t="s">
        <v>37</v>
      </c>
      <c r="P200" s="119">
        <f>I200+J200</f>
        <v>0</v>
      </c>
      <c r="Q200" s="119">
        <f>ROUND(I200*H200,2)</f>
        <v>0</v>
      </c>
      <c r="R200" s="119">
        <f>ROUND(J200*H200,2)</f>
        <v>0</v>
      </c>
      <c r="S200" s="42"/>
      <c r="T200" s="120">
        <f>S200*H200</f>
        <v>0</v>
      </c>
      <c r="U200" s="120">
        <v>0</v>
      </c>
      <c r="V200" s="120">
        <f>U200*H200</f>
        <v>0</v>
      </c>
      <c r="W200" s="120">
        <v>0</v>
      </c>
      <c r="X200" s="121">
        <f>W200*H200</f>
        <v>0</v>
      </c>
      <c r="Y200" s="20"/>
      <c r="Z200" s="20"/>
      <c r="AA200" s="20"/>
      <c r="AB200" s="20"/>
      <c r="AC200" s="20"/>
      <c r="AD200" s="20"/>
      <c r="AE200" s="20"/>
      <c r="AR200" s="122" t="s">
        <v>167</v>
      </c>
      <c r="AT200" s="122" t="s">
        <v>163</v>
      </c>
      <c r="AU200" s="122" t="s">
        <v>84</v>
      </c>
      <c r="AY200" s="14" t="s">
        <v>160</v>
      </c>
      <c r="BE200" s="123">
        <f>IF(O200="základní",K200,0)</f>
        <v>0</v>
      </c>
      <c r="BF200" s="123">
        <f>IF(O200="snížená",K200,0)</f>
        <v>0</v>
      </c>
      <c r="BG200" s="123">
        <f>IF(O200="zákl. přenesená",K200,0)</f>
        <v>0</v>
      </c>
      <c r="BH200" s="123">
        <f>IF(O200="sníž. přenesená",K200,0)</f>
        <v>0</v>
      </c>
      <c r="BI200" s="123">
        <f>IF(O200="nulová",K200,0)</f>
        <v>0</v>
      </c>
      <c r="BJ200" s="14" t="s">
        <v>82</v>
      </c>
      <c r="BK200" s="123">
        <f>ROUND(P200*H200,2)</f>
        <v>0</v>
      </c>
      <c r="BL200" s="14" t="s">
        <v>168</v>
      </c>
      <c r="BM200" s="122" t="s">
        <v>305</v>
      </c>
    </row>
    <row r="201" spans="1:47" s="2" customFormat="1" ht="12">
      <c r="A201" s="20"/>
      <c r="B201" s="150"/>
      <c r="C201" s="42"/>
      <c r="D201" s="199" t="s">
        <v>169</v>
      </c>
      <c r="E201" s="42"/>
      <c r="F201" s="200" t="s">
        <v>304</v>
      </c>
      <c r="G201" s="42"/>
      <c r="H201" s="42"/>
      <c r="I201" s="201"/>
      <c r="J201" s="201"/>
      <c r="K201" s="151"/>
      <c r="L201" s="20"/>
      <c r="M201" s="21"/>
      <c r="N201" s="124"/>
      <c r="O201" s="125"/>
      <c r="P201" s="42"/>
      <c r="Q201" s="42"/>
      <c r="R201" s="42"/>
      <c r="S201" s="42"/>
      <c r="T201" s="42"/>
      <c r="U201" s="42"/>
      <c r="V201" s="42"/>
      <c r="W201" s="42"/>
      <c r="X201" s="43"/>
      <c r="Y201" s="20"/>
      <c r="Z201" s="20"/>
      <c r="AA201" s="20"/>
      <c r="AB201" s="20"/>
      <c r="AC201" s="20"/>
      <c r="AD201" s="20"/>
      <c r="AE201" s="20"/>
      <c r="AT201" s="14" t="s">
        <v>169</v>
      </c>
      <c r="AU201" s="14" t="s">
        <v>84</v>
      </c>
    </row>
    <row r="202" spans="1:65" s="2" customFormat="1" ht="72">
      <c r="A202" s="20"/>
      <c r="B202" s="197"/>
      <c r="C202" s="109" t="s">
        <v>306</v>
      </c>
      <c r="D202" s="109" t="s">
        <v>163</v>
      </c>
      <c r="E202" s="110" t="s">
        <v>307</v>
      </c>
      <c r="F202" s="111" t="s">
        <v>488</v>
      </c>
      <c r="G202" s="112" t="s">
        <v>166</v>
      </c>
      <c r="H202" s="113">
        <v>1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308</v>
      </c>
    </row>
    <row r="203" spans="1:47" s="2" customFormat="1" ht="12">
      <c r="A203" s="20"/>
      <c r="B203" s="150"/>
      <c r="C203" s="42"/>
      <c r="D203" s="199" t="s">
        <v>169</v>
      </c>
      <c r="E203" s="42"/>
      <c r="F203" s="200"/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169</v>
      </c>
      <c r="AU203" s="14" t="s">
        <v>84</v>
      </c>
    </row>
    <row r="204" spans="2:63" s="12" customFormat="1" ht="22.9" customHeight="1">
      <c r="B204" s="190"/>
      <c r="C204" s="103"/>
      <c r="D204" s="191" t="s">
        <v>73</v>
      </c>
      <c r="E204" s="195" t="s">
        <v>309</v>
      </c>
      <c r="F204" s="195" t="s">
        <v>309</v>
      </c>
      <c r="G204" s="103"/>
      <c r="H204" s="103"/>
      <c r="I204" s="193"/>
      <c r="J204" s="193"/>
      <c r="K204" s="196">
        <f>BK204</f>
        <v>0</v>
      </c>
      <c r="M204" s="100"/>
      <c r="N204" s="102"/>
      <c r="O204" s="103"/>
      <c r="P204" s="103"/>
      <c r="Q204" s="104">
        <f>SUM(Q205:Q214)</f>
        <v>0</v>
      </c>
      <c r="R204" s="104">
        <f>SUM(R205:R214)</f>
        <v>0</v>
      </c>
      <c r="S204" s="103"/>
      <c r="T204" s="105">
        <f>SUM(T205:T214)</f>
        <v>0</v>
      </c>
      <c r="U204" s="103"/>
      <c r="V204" s="105">
        <f>SUM(V205:V214)</f>
        <v>0</v>
      </c>
      <c r="W204" s="103"/>
      <c r="X204" s="106">
        <f>SUM(X205:X214)</f>
        <v>0</v>
      </c>
      <c r="AR204" s="101" t="s">
        <v>82</v>
      </c>
      <c r="AT204" s="107" t="s">
        <v>73</v>
      </c>
      <c r="AU204" s="107" t="s">
        <v>82</v>
      </c>
      <c r="AY204" s="101" t="s">
        <v>160</v>
      </c>
      <c r="BK204" s="108">
        <f>SUM(BK205:BK214)</f>
        <v>0</v>
      </c>
    </row>
    <row r="205" spans="1:65" s="2" customFormat="1" ht="24.2" customHeight="1">
      <c r="A205" s="20"/>
      <c r="B205" s="197"/>
      <c r="C205" s="126" t="s">
        <v>267</v>
      </c>
      <c r="D205" s="126" t="s">
        <v>182</v>
      </c>
      <c r="E205" s="127" t="s">
        <v>310</v>
      </c>
      <c r="F205" s="128" t="s">
        <v>311</v>
      </c>
      <c r="G205" s="129" t="s">
        <v>312</v>
      </c>
      <c r="H205" s="130">
        <v>1</v>
      </c>
      <c r="I205" s="131"/>
      <c r="J205" s="131"/>
      <c r="K205" s="203">
        <f>ROUND(P205*H205,2)</f>
        <v>0</v>
      </c>
      <c r="L205" s="181"/>
      <c r="M205" s="21"/>
      <c r="N205" s="132" t="s">
        <v>1</v>
      </c>
      <c r="O205" s="118" t="s">
        <v>37</v>
      </c>
      <c r="P205" s="119">
        <f>I205+J205</f>
        <v>0</v>
      </c>
      <c r="Q205" s="119">
        <f>ROUND(I205*H205,2)</f>
        <v>0</v>
      </c>
      <c r="R205" s="119">
        <f>ROUND(J205*H205,2)</f>
        <v>0</v>
      </c>
      <c r="S205" s="42"/>
      <c r="T205" s="120">
        <f>S205*H205</f>
        <v>0</v>
      </c>
      <c r="U205" s="120">
        <v>0</v>
      </c>
      <c r="V205" s="120">
        <f>U205*H205</f>
        <v>0</v>
      </c>
      <c r="W205" s="120">
        <v>0</v>
      </c>
      <c r="X205" s="121">
        <f>W205*H205</f>
        <v>0</v>
      </c>
      <c r="Y205" s="20"/>
      <c r="Z205" s="20"/>
      <c r="AA205" s="20"/>
      <c r="AB205" s="20"/>
      <c r="AC205" s="20"/>
      <c r="AD205" s="20"/>
      <c r="AE205" s="20"/>
      <c r="AR205" s="122" t="s">
        <v>168</v>
      </c>
      <c r="AT205" s="122" t="s">
        <v>182</v>
      </c>
      <c r="AU205" s="122" t="s">
        <v>84</v>
      </c>
      <c r="AY205" s="14" t="s">
        <v>160</v>
      </c>
      <c r="BE205" s="123">
        <f>IF(O205="základní",K205,0)</f>
        <v>0</v>
      </c>
      <c r="BF205" s="123">
        <f>IF(O205="snížená",K205,0)</f>
        <v>0</v>
      </c>
      <c r="BG205" s="123">
        <f>IF(O205="zákl. přenesená",K205,0)</f>
        <v>0</v>
      </c>
      <c r="BH205" s="123">
        <f>IF(O205="sníž. přenesená",K205,0)</f>
        <v>0</v>
      </c>
      <c r="BI205" s="123">
        <f>IF(O205="nulová",K205,0)</f>
        <v>0</v>
      </c>
      <c r="BJ205" s="14" t="s">
        <v>82</v>
      </c>
      <c r="BK205" s="123">
        <f>ROUND(P205*H205,2)</f>
        <v>0</v>
      </c>
      <c r="BL205" s="14" t="s">
        <v>168</v>
      </c>
      <c r="BM205" s="122" t="s">
        <v>313</v>
      </c>
    </row>
    <row r="206" spans="1:47" s="2" customFormat="1" ht="12">
      <c r="A206" s="20"/>
      <c r="B206" s="150"/>
      <c r="C206" s="42"/>
      <c r="D206" s="199" t="s">
        <v>169</v>
      </c>
      <c r="E206" s="42"/>
      <c r="F206" s="200" t="s">
        <v>311</v>
      </c>
      <c r="G206" s="42"/>
      <c r="H206" s="42"/>
      <c r="I206" s="201"/>
      <c r="J206" s="201"/>
      <c r="K206" s="151"/>
      <c r="L206" s="20"/>
      <c r="M206" s="21"/>
      <c r="N206" s="124"/>
      <c r="O206" s="125"/>
      <c r="P206" s="42"/>
      <c r="Q206" s="42"/>
      <c r="R206" s="42"/>
      <c r="S206" s="42"/>
      <c r="T206" s="42"/>
      <c r="U206" s="42"/>
      <c r="V206" s="42"/>
      <c r="W206" s="42"/>
      <c r="X206" s="43"/>
      <c r="Y206" s="20"/>
      <c r="Z206" s="20"/>
      <c r="AA206" s="20"/>
      <c r="AB206" s="20"/>
      <c r="AC206" s="20"/>
      <c r="AD206" s="20"/>
      <c r="AE206" s="20"/>
      <c r="AT206" s="14" t="s">
        <v>169</v>
      </c>
      <c r="AU206" s="14" t="s">
        <v>84</v>
      </c>
    </row>
    <row r="207" spans="1:65" s="2" customFormat="1" ht="44.25" customHeight="1">
      <c r="A207" s="20"/>
      <c r="B207" s="197"/>
      <c r="C207" s="126" t="s">
        <v>314</v>
      </c>
      <c r="D207" s="126" t="s">
        <v>182</v>
      </c>
      <c r="E207" s="127" t="s">
        <v>315</v>
      </c>
      <c r="F207" s="128" t="s">
        <v>316</v>
      </c>
      <c r="G207" s="129" t="s">
        <v>166</v>
      </c>
      <c r="H207" s="130">
        <v>1</v>
      </c>
      <c r="I207" s="131"/>
      <c r="J207" s="131"/>
      <c r="K207" s="203">
        <f>ROUND(P207*H207,2)</f>
        <v>0</v>
      </c>
      <c r="L207" s="181"/>
      <c r="M207" s="21"/>
      <c r="N207" s="132" t="s">
        <v>1</v>
      </c>
      <c r="O207" s="118" t="s">
        <v>37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2"/>
      <c r="T207" s="120">
        <f>S207*H207</f>
        <v>0</v>
      </c>
      <c r="U207" s="120">
        <v>0</v>
      </c>
      <c r="V207" s="120">
        <f>U207*H207</f>
        <v>0</v>
      </c>
      <c r="W207" s="120">
        <v>0</v>
      </c>
      <c r="X207" s="121">
        <f>W207*H207</f>
        <v>0</v>
      </c>
      <c r="Y207" s="20"/>
      <c r="Z207" s="20"/>
      <c r="AA207" s="20"/>
      <c r="AB207" s="20"/>
      <c r="AC207" s="20"/>
      <c r="AD207" s="20"/>
      <c r="AE207" s="20"/>
      <c r="AR207" s="122" t="s">
        <v>168</v>
      </c>
      <c r="AT207" s="122" t="s">
        <v>182</v>
      </c>
      <c r="AU207" s="122" t="s">
        <v>84</v>
      </c>
      <c r="AY207" s="14" t="s">
        <v>160</v>
      </c>
      <c r="BE207" s="123">
        <f>IF(O207="základní",K207,0)</f>
        <v>0</v>
      </c>
      <c r="BF207" s="123">
        <f>IF(O207="snížená",K207,0)</f>
        <v>0</v>
      </c>
      <c r="BG207" s="123">
        <f>IF(O207="zákl. přenesená",K207,0)</f>
        <v>0</v>
      </c>
      <c r="BH207" s="123">
        <f>IF(O207="sníž. přenesená",K207,0)</f>
        <v>0</v>
      </c>
      <c r="BI207" s="123">
        <f>IF(O207="nulová",K207,0)</f>
        <v>0</v>
      </c>
      <c r="BJ207" s="14" t="s">
        <v>82</v>
      </c>
      <c r="BK207" s="123">
        <f>ROUND(P207*H207,2)</f>
        <v>0</v>
      </c>
      <c r="BL207" s="14" t="s">
        <v>168</v>
      </c>
      <c r="BM207" s="122" t="s">
        <v>317</v>
      </c>
    </row>
    <row r="208" spans="1:47" s="2" customFormat="1" ht="19.5">
      <c r="A208" s="20"/>
      <c r="B208" s="150"/>
      <c r="C208" s="42"/>
      <c r="D208" s="199" t="s">
        <v>169</v>
      </c>
      <c r="E208" s="42"/>
      <c r="F208" s="200" t="s">
        <v>318</v>
      </c>
      <c r="G208" s="42"/>
      <c r="H208" s="42"/>
      <c r="I208" s="201"/>
      <c r="J208" s="201"/>
      <c r="K208" s="151"/>
      <c r="L208" s="20"/>
      <c r="M208" s="21"/>
      <c r="N208" s="124"/>
      <c r="O208" s="125"/>
      <c r="P208" s="42"/>
      <c r="Q208" s="42"/>
      <c r="R208" s="42"/>
      <c r="S208" s="42"/>
      <c r="T208" s="42"/>
      <c r="U208" s="42"/>
      <c r="V208" s="42"/>
      <c r="W208" s="42"/>
      <c r="X208" s="43"/>
      <c r="Y208" s="20"/>
      <c r="Z208" s="20"/>
      <c r="AA208" s="20"/>
      <c r="AB208" s="20"/>
      <c r="AC208" s="20"/>
      <c r="AD208" s="20"/>
      <c r="AE208" s="20"/>
      <c r="AT208" s="14" t="s">
        <v>169</v>
      </c>
      <c r="AU208" s="14" t="s">
        <v>84</v>
      </c>
    </row>
    <row r="209" spans="1:65" s="2" customFormat="1" ht="24.2" customHeight="1">
      <c r="A209" s="20"/>
      <c r="B209" s="197"/>
      <c r="C209" s="126" t="s">
        <v>319</v>
      </c>
      <c r="D209" s="126" t="s">
        <v>182</v>
      </c>
      <c r="E209" s="127" t="s">
        <v>320</v>
      </c>
      <c r="F209" s="128" t="s">
        <v>321</v>
      </c>
      <c r="G209" s="129" t="s">
        <v>166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322</v>
      </c>
    </row>
    <row r="210" spans="1:47" s="2" customFormat="1" ht="12">
      <c r="A210" s="20"/>
      <c r="B210" s="150"/>
      <c r="C210" s="42"/>
      <c r="D210" s="199" t="s">
        <v>169</v>
      </c>
      <c r="E210" s="42"/>
      <c r="F210" s="200" t="s">
        <v>321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24.2" customHeight="1">
      <c r="A211" s="20"/>
      <c r="B211" s="197"/>
      <c r="C211" s="126" t="s">
        <v>323</v>
      </c>
      <c r="D211" s="126" t="s">
        <v>182</v>
      </c>
      <c r="E211" s="127" t="s">
        <v>324</v>
      </c>
      <c r="F211" s="128" t="s">
        <v>325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326</v>
      </c>
    </row>
    <row r="212" spans="1:47" s="2" customFormat="1" ht="12">
      <c r="A212" s="20"/>
      <c r="B212" s="150"/>
      <c r="C212" s="42"/>
      <c r="D212" s="199" t="s">
        <v>169</v>
      </c>
      <c r="E212" s="42"/>
      <c r="F212" s="200" t="s">
        <v>325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16.5" customHeight="1">
      <c r="A213" s="20"/>
      <c r="B213" s="197"/>
      <c r="C213" s="126" t="s">
        <v>327</v>
      </c>
      <c r="D213" s="126" t="s">
        <v>182</v>
      </c>
      <c r="E213" s="127" t="s">
        <v>328</v>
      </c>
      <c r="F213" s="128" t="s">
        <v>329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330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329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2:63" s="12" customFormat="1" ht="22.9" customHeight="1">
      <c r="B215" s="190"/>
      <c r="C215" s="103"/>
      <c r="D215" s="191" t="s">
        <v>73</v>
      </c>
      <c r="E215" s="195" t="s">
        <v>331</v>
      </c>
      <c r="F215" s="195" t="s">
        <v>332</v>
      </c>
      <c r="G215" s="103"/>
      <c r="H215" s="103"/>
      <c r="I215" s="193"/>
      <c r="J215" s="193"/>
      <c r="K215" s="196">
        <f>BK215</f>
        <v>0</v>
      </c>
      <c r="M215" s="100"/>
      <c r="N215" s="102"/>
      <c r="O215" s="103"/>
      <c r="P215" s="103"/>
      <c r="Q215" s="104">
        <f>SUM(Q216:Q225)</f>
        <v>0</v>
      </c>
      <c r="R215" s="104">
        <f>SUM(R216:R225)</f>
        <v>0</v>
      </c>
      <c r="S215" s="103"/>
      <c r="T215" s="105">
        <f>SUM(T216:T225)</f>
        <v>0</v>
      </c>
      <c r="U215" s="103"/>
      <c r="V215" s="105">
        <f>SUM(V216:V225)</f>
        <v>7E-05</v>
      </c>
      <c r="W215" s="103"/>
      <c r="X215" s="106">
        <f>SUM(X216:X225)</f>
        <v>0</v>
      </c>
      <c r="AR215" s="101" t="s">
        <v>82</v>
      </c>
      <c r="AT215" s="107" t="s">
        <v>73</v>
      </c>
      <c r="AU215" s="107" t="s">
        <v>82</v>
      </c>
      <c r="AY215" s="101" t="s">
        <v>160</v>
      </c>
      <c r="BK215" s="108">
        <f>SUM(BK216:BK225)</f>
        <v>0</v>
      </c>
    </row>
    <row r="216" spans="1:65" s="2" customFormat="1" ht="66.75" customHeight="1">
      <c r="A216" s="20"/>
      <c r="B216" s="197"/>
      <c r="C216" s="126" t="s">
        <v>333</v>
      </c>
      <c r="D216" s="126" t="s">
        <v>182</v>
      </c>
      <c r="E216" s="127" t="s">
        <v>334</v>
      </c>
      <c r="F216" s="128" t="s">
        <v>335</v>
      </c>
      <c r="G216" s="129" t="s">
        <v>336</v>
      </c>
      <c r="H216" s="130">
        <v>10</v>
      </c>
      <c r="I216" s="131"/>
      <c r="J216" s="131"/>
      <c r="K216" s="203">
        <f>ROUND(P216*H216,2)</f>
        <v>0</v>
      </c>
      <c r="L216" s="181"/>
      <c r="M216" s="21"/>
      <c r="N216" s="132" t="s">
        <v>1</v>
      </c>
      <c r="O216" s="118" t="s">
        <v>37</v>
      </c>
      <c r="P216" s="119">
        <f>I216+J216</f>
        <v>0</v>
      </c>
      <c r="Q216" s="119">
        <f>ROUND(I216*H216,2)</f>
        <v>0</v>
      </c>
      <c r="R216" s="119">
        <f>ROUND(J216*H216,2)</f>
        <v>0</v>
      </c>
      <c r="S216" s="42"/>
      <c r="T216" s="120">
        <f>S216*H216</f>
        <v>0</v>
      </c>
      <c r="U216" s="120">
        <v>0</v>
      </c>
      <c r="V216" s="120">
        <f>U216*H216</f>
        <v>0</v>
      </c>
      <c r="W216" s="120">
        <v>0</v>
      </c>
      <c r="X216" s="121">
        <f>W216*H216</f>
        <v>0</v>
      </c>
      <c r="Y216" s="20"/>
      <c r="Z216" s="20"/>
      <c r="AA216" s="20"/>
      <c r="AB216" s="20"/>
      <c r="AC216" s="20"/>
      <c r="AD216" s="20"/>
      <c r="AE216" s="20"/>
      <c r="AR216" s="122" t="s">
        <v>168</v>
      </c>
      <c r="AT216" s="122" t="s">
        <v>182</v>
      </c>
      <c r="AU216" s="122" t="s">
        <v>84</v>
      </c>
      <c r="AY216" s="14" t="s">
        <v>160</v>
      </c>
      <c r="BE216" s="123">
        <f>IF(O216="základní",K216,0)</f>
        <v>0</v>
      </c>
      <c r="BF216" s="123">
        <f>IF(O216="snížená",K216,0)</f>
        <v>0</v>
      </c>
      <c r="BG216" s="123">
        <f>IF(O216="zákl. přenesená",K216,0)</f>
        <v>0</v>
      </c>
      <c r="BH216" s="123">
        <f>IF(O216="sníž. přenesená",K216,0)</f>
        <v>0</v>
      </c>
      <c r="BI216" s="123">
        <f>IF(O216="nulová",K216,0)</f>
        <v>0</v>
      </c>
      <c r="BJ216" s="14" t="s">
        <v>82</v>
      </c>
      <c r="BK216" s="123">
        <f>ROUND(P216*H216,2)</f>
        <v>0</v>
      </c>
      <c r="BL216" s="14" t="s">
        <v>168</v>
      </c>
      <c r="BM216" s="122" t="s">
        <v>337</v>
      </c>
    </row>
    <row r="217" spans="1:47" s="2" customFormat="1" ht="39">
      <c r="A217" s="20"/>
      <c r="B217" s="150"/>
      <c r="C217" s="42"/>
      <c r="D217" s="199" t="s">
        <v>169</v>
      </c>
      <c r="E217" s="42"/>
      <c r="F217" s="200" t="s">
        <v>338</v>
      </c>
      <c r="G217" s="42"/>
      <c r="H217" s="42"/>
      <c r="I217" s="201"/>
      <c r="J217" s="201"/>
      <c r="K217" s="151"/>
      <c r="L217" s="20"/>
      <c r="M217" s="21"/>
      <c r="N217" s="124"/>
      <c r="O217" s="125"/>
      <c r="P217" s="42"/>
      <c r="Q217" s="42"/>
      <c r="R217" s="42"/>
      <c r="S217" s="42"/>
      <c r="T217" s="42"/>
      <c r="U217" s="42"/>
      <c r="V217" s="42"/>
      <c r="W217" s="42"/>
      <c r="X217" s="43"/>
      <c r="Y217" s="20"/>
      <c r="Z217" s="20"/>
      <c r="AA217" s="20"/>
      <c r="AB217" s="20"/>
      <c r="AC217" s="20"/>
      <c r="AD217" s="20"/>
      <c r="AE217" s="20"/>
      <c r="AT217" s="14" t="s">
        <v>169</v>
      </c>
      <c r="AU217" s="14" t="s">
        <v>84</v>
      </c>
    </row>
    <row r="218" spans="1:65" s="2" customFormat="1" ht="55.5" customHeight="1">
      <c r="A218" s="20"/>
      <c r="B218" s="197"/>
      <c r="C218" s="126" t="s">
        <v>339</v>
      </c>
      <c r="D218" s="126" t="s">
        <v>182</v>
      </c>
      <c r="E218" s="127" t="s">
        <v>340</v>
      </c>
      <c r="F218" s="128" t="s">
        <v>341</v>
      </c>
      <c r="G218" s="129" t="s">
        <v>277</v>
      </c>
      <c r="H218" s="130">
        <v>10</v>
      </c>
      <c r="I218" s="131"/>
      <c r="J218" s="131"/>
      <c r="K218" s="203">
        <f>ROUND(P218*H218,2)</f>
        <v>0</v>
      </c>
      <c r="L218" s="181"/>
      <c r="M218" s="21"/>
      <c r="N218" s="132" t="s">
        <v>1</v>
      </c>
      <c r="O218" s="118" t="s">
        <v>37</v>
      </c>
      <c r="P218" s="119">
        <f>I218+J218</f>
        <v>0</v>
      </c>
      <c r="Q218" s="119">
        <f>ROUND(I218*H218,2)</f>
        <v>0</v>
      </c>
      <c r="R218" s="119">
        <f>ROUND(J218*H218,2)</f>
        <v>0</v>
      </c>
      <c r="S218" s="42"/>
      <c r="T218" s="120">
        <f>S218*H218</f>
        <v>0</v>
      </c>
      <c r="U218" s="120">
        <v>0</v>
      </c>
      <c r="V218" s="120">
        <f>U218*H218</f>
        <v>0</v>
      </c>
      <c r="W218" s="120">
        <v>0</v>
      </c>
      <c r="X218" s="121">
        <f>W218*H218</f>
        <v>0</v>
      </c>
      <c r="Y218" s="20"/>
      <c r="Z218" s="20"/>
      <c r="AA218" s="20"/>
      <c r="AB218" s="20"/>
      <c r="AC218" s="20"/>
      <c r="AD218" s="20"/>
      <c r="AE218" s="20"/>
      <c r="AR218" s="122" t="s">
        <v>168</v>
      </c>
      <c r="AT218" s="122" t="s">
        <v>182</v>
      </c>
      <c r="AU218" s="122" t="s">
        <v>84</v>
      </c>
      <c r="AY218" s="14" t="s">
        <v>160</v>
      </c>
      <c r="BE218" s="123">
        <f>IF(O218="základní",K218,0)</f>
        <v>0</v>
      </c>
      <c r="BF218" s="123">
        <f>IF(O218="snížená",K218,0)</f>
        <v>0</v>
      </c>
      <c r="BG218" s="123">
        <f>IF(O218="zákl. přenesená",K218,0)</f>
        <v>0</v>
      </c>
      <c r="BH218" s="123">
        <f>IF(O218="sníž. přenesená",K218,0)</f>
        <v>0</v>
      </c>
      <c r="BI218" s="123">
        <f>IF(O218="nulová",K218,0)</f>
        <v>0</v>
      </c>
      <c r="BJ218" s="14" t="s">
        <v>82</v>
      </c>
      <c r="BK218" s="123">
        <f>ROUND(P218*H218,2)</f>
        <v>0</v>
      </c>
      <c r="BL218" s="14" t="s">
        <v>168</v>
      </c>
      <c r="BM218" s="122" t="s">
        <v>342</v>
      </c>
    </row>
    <row r="219" spans="1:47" s="2" customFormat="1" ht="39">
      <c r="A219" s="20"/>
      <c r="B219" s="150"/>
      <c r="C219" s="42"/>
      <c r="D219" s="199" t="s">
        <v>169</v>
      </c>
      <c r="E219" s="42"/>
      <c r="F219" s="200" t="s">
        <v>343</v>
      </c>
      <c r="G219" s="42"/>
      <c r="H219" s="42"/>
      <c r="I219" s="201"/>
      <c r="J219" s="201"/>
      <c r="K219" s="151"/>
      <c r="L219" s="20"/>
      <c r="M219" s="21"/>
      <c r="N219" s="124"/>
      <c r="O219" s="125"/>
      <c r="P219" s="42"/>
      <c r="Q219" s="42"/>
      <c r="R219" s="42"/>
      <c r="S219" s="42"/>
      <c r="T219" s="42"/>
      <c r="U219" s="42"/>
      <c r="V219" s="42"/>
      <c r="W219" s="42"/>
      <c r="X219" s="43"/>
      <c r="Y219" s="20"/>
      <c r="Z219" s="20"/>
      <c r="AA219" s="20"/>
      <c r="AB219" s="20"/>
      <c r="AC219" s="20"/>
      <c r="AD219" s="20"/>
      <c r="AE219" s="20"/>
      <c r="AT219" s="14" t="s">
        <v>169</v>
      </c>
      <c r="AU219" s="14" t="s">
        <v>84</v>
      </c>
    </row>
    <row r="220" spans="1:65" s="2" customFormat="1" ht="16.5" customHeight="1">
      <c r="A220" s="20"/>
      <c r="B220" s="197"/>
      <c r="C220" s="126" t="s">
        <v>344</v>
      </c>
      <c r="D220" s="126" t="s">
        <v>182</v>
      </c>
      <c r="E220" s="127" t="s">
        <v>269</v>
      </c>
      <c r="F220" s="128" t="s">
        <v>345</v>
      </c>
      <c r="G220" s="129" t="s">
        <v>297</v>
      </c>
      <c r="H220" s="130">
        <v>1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346</v>
      </c>
    </row>
    <row r="221" spans="1:47" s="2" customFormat="1" ht="12">
      <c r="A221" s="20"/>
      <c r="B221" s="150"/>
      <c r="C221" s="42"/>
      <c r="D221" s="199" t="s">
        <v>169</v>
      </c>
      <c r="E221" s="42"/>
      <c r="F221" s="200" t="s">
        <v>345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24.2" customHeight="1">
      <c r="A222" s="20"/>
      <c r="B222" s="197"/>
      <c r="C222" s="126" t="s">
        <v>347</v>
      </c>
      <c r="D222" s="126" t="s">
        <v>182</v>
      </c>
      <c r="E222" s="127" t="s">
        <v>271</v>
      </c>
      <c r="F222" s="128" t="s">
        <v>348</v>
      </c>
      <c r="G222" s="129" t="s">
        <v>336</v>
      </c>
      <c r="H222" s="130">
        <v>10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349</v>
      </c>
    </row>
    <row r="223" spans="1:47" s="2" customFormat="1" ht="19.5">
      <c r="A223" s="20"/>
      <c r="B223" s="150"/>
      <c r="C223" s="42"/>
      <c r="D223" s="199" t="s">
        <v>169</v>
      </c>
      <c r="E223" s="42"/>
      <c r="F223" s="200" t="s">
        <v>348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37.9" customHeight="1">
      <c r="A224" s="20"/>
      <c r="B224" s="197"/>
      <c r="C224" s="126" t="s">
        <v>350</v>
      </c>
      <c r="D224" s="126" t="s">
        <v>182</v>
      </c>
      <c r="E224" s="127" t="s">
        <v>351</v>
      </c>
      <c r="F224" s="128" t="s">
        <v>352</v>
      </c>
      <c r="G224" s="129" t="s">
        <v>353</v>
      </c>
      <c r="H224" s="130">
        <v>1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7E-05</v>
      </c>
      <c r="V224" s="120">
        <f>U224*H224</f>
        <v>7E-05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354</v>
      </c>
    </row>
    <row r="225" spans="1:47" s="2" customFormat="1" ht="19.5">
      <c r="A225" s="20"/>
      <c r="B225" s="150"/>
      <c r="C225" s="42"/>
      <c r="D225" s="199" t="s">
        <v>169</v>
      </c>
      <c r="E225" s="42"/>
      <c r="F225" s="200" t="s">
        <v>355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2:63" s="12" customFormat="1" ht="22.9" customHeight="1">
      <c r="B226" s="190"/>
      <c r="C226" s="103"/>
      <c r="D226" s="191" t="s">
        <v>73</v>
      </c>
      <c r="E226" s="195" t="s">
        <v>356</v>
      </c>
      <c r="F226" s="195" t="s">
        <v>357</v>
      </c>
      <c r="G226" s="103"/>
      <c r="H226" s="103"/>
      <c r="I226" s="193"/>
      <c r="J226" s="193"/>
      <c r="K226" s="196">
        <f>BK226</f>
        <v>0</v>
      </c>
      <c r="M226" s="100"/>
      <c r="N226" s="102"/>
      <c r="O226" s="103"/>
      <c r="P226" s="103"/>
      <c r="Q226" s="104">
        <f>SUM(Q227:Q234)</f>
        <v>0</v>
      </c>
      <c r="R226" s="104">
        <f>SUM(R227:R234)</f>
        <v>0</v>
      </c>
      <c r="S226" s="103"/>
      <c r="T226" s="105">
        <f>SUM(T227:T234)</f>
        <v>0</v>
      </c>
      <c r="U226" s="103"/>
      <c r="V226" s="105">
        <f>SUM(V227:V234)</f>
        <v>0</v>
      </c>
      <c r="W226" s="103"/>
      <c r="X226" s="106">
        <f>SUM(X227:X234)</f>
        <v>0</v>
      </c>
      <c r="AR226" s="101" t="s">
        <v>82</v>
      </c>
      <c r="AT226" s="107" t="s">
        <v>73</v>
      </c>
      <c r="AU226" s="107" t="s">
        <v>82</v>
      </c>
      <c r="AY226" s="101" t="s">
        <v>160</v>
      </c>
      <c r="BK226" s="108">
        <f>SUM(BK227:BK234)</f>
        <v>0</v>
      </c>
    </row>
    <row r="227" spans="1:65" s="2" customFormat="1" ht="21.75" customHeight="1">
      <c r="A227" s="20"/>
      <c r="B227" s="197"/>
      <c r="C227" s="126" t="s">
        <v>200</v>
      </c>
      <c r="D227" s="126" t="s">
        <v>182</v>
      </c>
      <c r="E227" s="127" t="s">
        <v>358</v>
      </c>
      <c r="F227" s="128" t="s">
        <v>359</v>
      </c>
      <c r="G227" s="129" t="s">
        <v>360</v>
      </c>
      <c r="H227" s="130">
        <v>8.8</v>
      </c>
      <c r="I227" s="131"/>
      <c r="J227" s="131"/>
      <c r="K227" s="203">
        <f>ROUND(P227*H227,2)</f>
        <v>0</v>
      </c>
      <c r="L227" s="181"/>
      <c r="M227" s="21"/>
      <c r="N227" s="132" t="s">
        <v>1</v>
      </c>
      <c r="O227" s="118" t="s">
        <v>37</v>
      </c>
      <c r="P227" s="119">
        <f>I227+J227</f>
        <v>0</v>
      </c>
      <c r="Q227" s="119">
        <f>ROUND(I227*H227,2)</f>
        <v>0</v>
      </c>
      <c r="R227" s="119">
        <f>ROUND(J227*H227,2)</f>
        <v>0</v>
      </c>
      <c r="S227" s="42"/>
      <c r="T227" s="120">
        <f>S227*H227</f>
        <v>0</v>
      </c>
      <c r="U227" s="120">
        <v>0</v>
      </c>
      <c r="V227" s="120">
        <f>U227*H227</f>
        <v>0</v>
      </c>
      <c r="W227" s="120">
        <v>0</v>
      </c>
      <c r="X227" s="121">
        <f>W227*H227</f>
        <v>0</v>
      </c>
      <c r="Y227" s="20"/>
      <c r="Z227" s="20"/>
      <c r="AA227" s="20"/>
      <c r="AB227" s="20"/>
      <c r="AC227" s="20"/>
      <c r="AD227" s="20"/>
      <c r="AE227" s="20"/>
      <c r="AR227" s="122" t="s">
        <v>168</v>
      </c>
      <c r="AT227" s="122" t="s">
        <v>182</v>
      </c>
      <c r="AU227" s="122" t="s">
        <v>84</v>
      </c>
      <c r="AY227" s="14" t="s">
        <v>160</v>
      </c>
      <c r="BE227" s="123">
        <f>IF(O227="základní",K227,0)</f>
        <v>0</v>
      </c>
      <c r="BF227" s="123">
        <f>IF(O227="snížená",K227,0)</f>
        <v>0</v>
      </c>
      <c r="BG227" s="123">
        <f>IF(O227="zákl. přenesená",K227,0)</f>
        <v>0</v>
      </c>
      <c r="BH227" s="123">
        <f>IF(O227="sníž. přenesená",K227,0)</f>
        <v>0</v>
      </c>
      <c r="BI227" s="123">
        <f>IF(O227="nulová",K227,0)</f>
        <v>0</v>
      </c>
      <c r="BJ227" s="14" t="s">
        <v>82</v>
      </c>
      <c r="BK227" s="123">
        <f>ROUND(P227*H227,2)</f>
        <v>0</v>
      </c>
      <c r="BL227" s="14" t="s">
        <v>168</v>
      </c>
      <c r="BM227" s="122" t="s">
        <v>361</v>
      </c>
    </row>
    <row r="228" spans="1:47" s="2" customFormat="1" ht="12">
      <c r="A228" s="20"/>
      <c r="B228" s="150"/>
      <c r="C228" s="42"/>
      <c r="D228" s="199" t="s">
        <v>169</v>
      </c>
      <c r="E228" s="42"/>
      <c r="F228" s="200" t="s">
        <v>359</v>
      </c>
      <c r="G228" s="42"/>
      <c r="H228" s="42"/>
      <c r="I228" s="201"/>
      <c r="J228" s="201"/>
      <c r="K228" s="151"/>
      <c r="L228" s="20"/>
      <c r="M228" s="21"/>
      <c r="N228" s="124"/>
      <c r="O228" s="125"/>
      <c r="P228" s="42"/>
      <c r="Q228" s="42"/>
      <c r="R228" s="42"/>
      <c r="S228" s="42"/>
      <c r="T228" s="42"/>
      <c r="U228" s="42"/>
      <c r="V228" s="42"/>
      <c r="W228" s="42"/>
      <c r="X228" s="43"/>
      <c r="Y228" s="20"/>
      <c r="Z228" s="20"/>
      <c r="AA228" s="20"/>
      <c r="AB228" s="20"/>
      <c r="AC228" s="20"/>
      <c r="AD228" s="20"/>
      <c r="AE228" s="20"/>
      <c r="AT228" s="14" t="s">
        <v>169</v>
      </c>
      <c r="AU228" s="14" t="s">
        <v>84</v>
      </c>
    </row>
    <row r="229" spans="1:65" s="2" customFormat="1" ht="24.2" customHeight="1">
      <c r="A229" s="20"/>
      <c r="B229" s="197"/>
      <c r="C229" s="126" t="s">
        <v>362</v>
      </c>
      <c r="D229" s="126" t="s">
        <v>182</v>
      </c>
      <c r="E229" s="127" t="s">
        <v>363</v>
      </c>
      <c r="F229" s="128" t="s">
        <v>364</v>
      </c>
      <c r="G229" s="129" t="s">
        <v>360</v>
      </c>
      <c r="H229" s="130">
        <v>8.8</v>
      </c>
      <c r="I229" s="131"/>
      <c r="J229" s="131"/>
      <c r="K229" s="203">
        <f>ROUND(P229*H229,2)</f>
        <v>0</v>
      </c>
      <c r="L229" s="181"/>
      <c r="M229" s="21"/>
      <c r="N229" s="132" t="s">
        <v>1</v>
      </c>
      <c r="O229" s="118" t="s">
        <v>37</v>
      </c>
      <c r="P229" s="119">
        <f>I229+J229</f>
        <v>0</v>
      </c>
      <c r="Q229" s="119">
        <f>ROUND(I229*H229,2)</f>
        <v>0</v>
      </c>
      <c r="R229" s="119">
        <f>ROUND(J229*H229,2)</f>
        <v>0</v>
      </c>
      <c r="S229" s="42"/>
      <c r="T229" s="120">
        <f>S229*H229</f>
        <v>0</v>
      </c>
      <c r="U229" s="120">
        <v>0</v>
      </c>
      <c r="V229" s="120">
        <f>U229*H229</f>
        <v>0</v>
      </c>
      <c r="W229" s="120">
        <v>0</v>
      </c>
      <c r="X229" s="121">
        <f>W229*H229</f>
        <v>0</v>
      </c>
      <c r="Y229" s="20"/>
      <c r="Z229" s="20"/>
      <c r="AA229" s="20"/>
      <c r="AB229" s="20"/>
      <c r="AC229" s="20"/>
      <c r="AD229" s="20"/>
      <c r="AE229" s="20"/>
      <c r="AR229" s="122" t="s">
        <v>168</v>
      </c>
      <c r="AT229" s="122" t="s">
        <v>182</v>
      </c>
      <c r="AU229" s="122" t="s">
        <v>84</v>
      </c>
      <c r="AY229" s="14" t="s">
        <v>160</v>
      </c>
      <c r="BE229" s="123">
        <f>IF(O229="základní",K229,0)</f>
        <v>0</v>
      </c>
      <c r="BF229" s="123">
        <f>IF(O229="snížená",K229,0)</f>
        <v>0</v>
      </c>
      <c r="BG229" s="123">
        <f>IF(O229="zákl. přenesená",K229,0)</f>
        <v>0</v>
      </c>
      <c r="BH229" s="123">
        <f>IF(O229="sníž. přenesená",K229,0)</f>
        <v>0</v>
      </c>
      <c r="BI229" s="123">
        <f>IF(O229="nulová",K229,0)</f>
        <v>0</v>
      </c>
      <c r="BJ229" s="14" t="s">
        <v>82</v>
      </c>
      <c r="BK229" s="123">
        <f>ROUND(P229*H229,2)</f>
        <v>0</v>
      </c>
      <c r="BL229" s="14" t="s">
        <v>168</v>
      </c>
      <c r="BM229" s="122" t="s">
        <v>365</v>
      </c>
    </row>
    <row r="230" spans="1:47" s="2" customFormat="1" ht="12">
      <c r="A230" s="20"/>
      <c r="B230" s="150"/>
      <c r="C230" s="42"/>
      <c r="D230" s="199" t="s">
        <v>169</v>
      </c>
      <c r="E230" s="42"/>
      <c r="F230" s="200" t="s">
        <v>364</v>
      </c>
      <c r="G230" s="42"/>
      <c r="H230" s="42"/>
      <c r="I230" s="201"/>
      <c r="J230" s="201"/>
      <c r="K230" s="151"/>
      <c r="L230" s="20"/>
      <c r="M230" s="21"/>
      <c r="N230" s="124"/>
      <c r="O230" s="125"/>
      <c r="P230" s="42"/>
      <c r="Q230" s="42"/>
      <c r="R230" s="42"/>
      <c r="S230" s="42"/>
      <c r="T230" s="42"/>
      <c r="U230" s="42"/>
      <c r="V230" s="42"/>
      <c r="W230" s="42"/>
      <c r="X230" s="43"/>
      <c r="Y230" s="20"/>
      <c r="Z230" s="20"/>
      <c r="AA230" s="20"/>
      <c r="AB230" s="20"/>
      <c r="AC230" s="20"/>
      <c r="AD230" s="20"/>
      <c r="AE230" s="20"/>
      <c r="AT230" s="14" t="s">
        <v>169</v>
      </c>
      <c r="AU230" s="14" t="s">
        <v>84</v>
      </c>
    </row>
    <row r="231" spans="1:65" s="2" customFormat="1" ht="33" customHeight="1">
      <c r="A231" s="20"/>
      <c r="B231" s="197"/>
      <c r="C231" s="126" t="s">
        <v>203</v>
      </c>
      <c r="D231" s="126" t="s">
        <v>182</v>
      </c>
      <c r="E231" s="127" t="s">
        <v>366</v>
      </c>
      <c r="F231" s="128" t="s">
        <v>367</v>
      </c>
      <c r="G231" s="129" t="s">
        <v>360</v>
      </c>
      <c r="H231" s="130">
        <v>6.6</v>
      </c>
      <c r="I231" s="131"/>
      <c r="J231" s="131"/>
      <c r="K231" s="203">
        <f>ROUND(P231*H231,2)</f>
        <v>0</v>
      </c>
      <c r="L231" s="181"/>
      <c r="M231" s="21"/>
      <c r="N231" s="132" t="s">
        <v>1</v>
      </c>
      <c r="O231" s="118" t="s">
        <v>37</v>
      </c>
      <c r="P231" s="119">
        <f>I231+J231</f>
        <v>0</v>
      </c>
      <c r="Q231" s="119">
        <f>ROUND(I231*H231,2)</f>
        <v>0</v>
      </c>
      <c r="R231" s="119">
        <f>ROUND(J231*H231,2)</f>
        <v>0</v>
      </c>
      <c r="S231" s="42"/>
      <c r="T231" s="120">
        <f>S231*H231</f>
        <v>0</v>
      </c>
      <c r="U231" s="120">
        <v>0</v>
      </c>
      <c r="V231" s="120">
        <f>U231*H231</f>
        <v>0</v>
      </c>
      <c r="W231" s="120">
        <v>0</v>
      </c>
      <c r="X231" s="121">
        <f>W231*H231</f>
        <v>0</v>
      </c>
      <c r="Y231" s="20"/>
      <c r="Z231" s="20"/>
      <c r="AA231" s="20"/>
      <c r="AB231" s="20"/>
      <c r="AC231" s="20"/>
      <c r="AD231" s="20"/>
      <c r="AE231" s="20"/>
      <c r="AR231" s="122" t="s">
        <v>168</v>
      </c>
      <c r="AT231" s="122" t="s">
        <v>182</v>
      </c>
      <c r="AU231" s="122" t="s">
        <v>84</v>
      </c>
      <c r="AY231" s="14" t="s">
        <v>160</v>
      </c>
      <c r="BE231" s="123">
        <f>IF(O231="základní",K231,0)</f>
        <v>0</v>
      </c>
      <c r="BF231" s="123">
        <f>IF(O231="snížená",K231,0)</f>
        <v>0</v>
      </c>
      <c r="BG231" s="123">
        <f>IF(O231="zákl. přenesená",K231,0)</f>
        <v>0</v>
      </c>
      <c r="BH231" s="123">
        <f>IF(O231="sníž. přenesená",K231,0)</f>
        <v>0</v>
      </c>
      <c r="BI231" s="123">
        <f>IF(O231="nulová",K231,0)</f>
        <v>0</v>
      </c>
      <c r="BJ231" s="14" t="s">
        <v>82</v>
      </c>
      <c r="BK231" s="123">
        <f>ROUND(P231*H231,2)</f>
        <v>0</v>
      </c>
      <c r="BL231" s="14" t="s">
        <v>168</v>
      </c>
      <c r="BM231" s="122" t="s">
        <v>368</v>
      </c>
    </row>
    <row r="232" spans="1:47" s="2" customFormat="1" ht="19.5">
      <c r="A232" s="20"/>
      <c r="B232" s="150"/>
      <c r="C232" s="42"/>
      <c r="D232" s="199" t="s">
        <v>169</v>
      </c>
      <c r="E232" s="42"/>
      <c r="F232" s="200" t="s">
        <v>367</v>
      </c>
      <c r="G232" s="42"/>
      <c r="H232" s="42"/>
      <c r="I232" s="201"/>
      <c r="J232" s="201"/>
      <c r="K232" s="151"/>
      <c r="L232" s="20"/>
      <c r="M232" s="21"/>
      <c r="N232" s="124"/>
      <c r="O232" s="125"/>
      <c r="P232" s="42"/>
      <c r="Q232" s="42"/>
      <c r="R232" s="42"/>
      <c r="S232" s="42"/>
      <c r="T232" s="42"/>
      <c r="U232" s="42"/>
      <c r="V232" s="42"/>
      <c r="W232" s="42"/>
      <c r="X232" s="43"/>
      <c r="Y232" s="20"/>
      <c r="Z232" s="20"/>
      <c r="AA232" s="20"/>
      <c r="AB232" s="20"/>
      <c r="AC232" s="20"/>
      <c r="AD232" s="20"/>
      <c r="AE232" s="20"/>
      <c r="AT232" s="14" t="s">
        <v>169</v>
      </c>
      <c r="AU232" s="14" t="s">
        <v>84</v>
      </c>
    </row>
    <row r="233" spans="1:65" s="2" customFormat="1" ht="33" customHeight="1">
      <c r="A233" s="20"/>
      <c r="B233" s="197"/>
      <c r="C233" s="126" t="s">
        <v>371</v>
      </c>
      <c r="D233" s="126" t="s">
        <v>182</v>
      </c>
      <c r="E233" s="127" t="s">
        <v>440</v>
      </c>
      <c r="F233" s="128" t="s">
        <v>441</v>
      </c>
      <c r="G233" s="129" t="s">
        <v>360</v>
      </c>
      <c r="H233" s="130">
        <v>2.2</v>
      </c>
      <c r="I233" s="131"/>
      <c r="J233" s="131"/>
      <c r="K233" s="203">
        <f>ROUND(P233*H233,2)</f>
        <v>0</v>
      </c>
      <c r="L233" s="181"/>
      <c r="M233" s="21"/>
      <c r="N233" s="132" t="s">
        <v>1</v>
      </c>
      <c r="O233" s="118" t="s">
        <v>37</v>
      </c>
      <c r="P233" s="119">
        <f>I233+J233</f>
        <v>0</v>
      </c>
      <c r="Q233" s="119">
        <f>ROUND(I233*H233,2)</f>
        <v>0</v>
      </c>
      <c r="R233" s="119">
        <f>ROUND(J233*H233,2)</f>
        <v>0</v>
      </c>
      <c r="S233" s="42"/>
      <c r="T233" s="120">
        <f>S233*H233</f>
        <v>0</v>
      </c>
      <c r="U233" s="120">
        <v>0</v>
      </c>
      <c r="V233" s="120">
        <f>U233*H233</f>
        <v>0</v>
      </c>
      <c r="W233" s="120">
        <v>0</v>
      </c>
      <c r="X233" s="121">
        <f>W233*H233</f>
        <v>0</v>
      </c>
      <c r="Y233" s="20"/>
      <c r="Z233" s="20"/>
      <c r="AA233" s="20"/>
      <c r="AB233" s="20"/>
      <c r="AC233" s="20"/>
      <c r="AD233" s="20"/>
      <c r="AE233" s="20"/>
      <c r="AR233" s="122" t="s">
        <v>168</v>
      </c>
      <c r="AT233" s="122" t="s">
        <v>182</v>
      </c>
      <c r="AU233" s="122" t="s">
        <v>84</v>
      </c>
      <c r="AY233" s="14" t="s">
        <v>160</v>
      </c>
      <c r="BE233" s="123">
        <f>IF(O233="základní",K233,0)</f>
        <v>0</v>
      </c>
      <c r="BF233" s="123">
        <f>IF(O233="snížená",K233,0)</f>
        <v>0</v>
      </c>
      <c r="BG233" s="123">
        <f>IF(O233="zákl. přenesená",K233,0)</f>
        <v>0</v>
      </c>
      <c r="BH233" s="123">
        <f>IF(O233="sníž. přenesená",K233,0)</f>
        <v>0</v>
      </c>
      <c r="BI233" s="123">
        <f>IF(O233="nulová",K233,0)</f>
        <v>0</v>
      </c>
      <c r="BJ233" s="14" t="s">
        <v>82</v>
      </c>
      <c r="BK233" s="123">
        <f>ROUND(P233*H233,2)</f>
        <v>0</v>
      </c>
      <c r="BL233" s="14" t="s">
        <v>168</v>
      </c>
      <c r="BM233" s="122" t="s">
        <v>442</v>
      </c>
    </row>
    <row r="234" spans="1:47" s="2" customFormat="1" ht="19.5">
      <c r="A234" s="20"/>
      <c r="B234" s="150"/>
      <c r="C234" s="42"/>
      <c r="D234" s="199" t="s">
        <v>169</v>
      </c>
      <c r="E234" s="42"/>
      <c r="F234" s="200" t="s">
        <v>441</v>
      </c>
      <c r="G234" s="42"/>
      <c r="H234" s="42"/>
      <c r="I234" s="201"/>
      <c r="J234" s="201"/>
      <c r="K234" s="151"/>
      <c r="L234" s="20"/>
      <c r="M234" s="21"/>
      <c r="N234" s="124"/>
      <c r="O234" s="125"/>
      <c r="P234" s="42"/>
      <c r="Q234" s="42"/>
      <c r="R234" s="42"/>
      <c r="S234" s="42"/>
      <c r="T234" s="42"/>
      <c r="U234" s="42"/>
      <c r="V234" s="42"/>
      <c r="W234" s="42"/>
      <c r="X234" s="43"/>
      <c r="Y234" s="20"/>
      <c r="Z234" s="20"/>
      <c r="AA234" s="20"/>
      <c r="AB234" s="20"/>
      <c r="AC234" s="20"/>
      <c r="AD234" s="20"/>
      <c r="AE234" s="20"/>
      <c r="AT234" s="14" t="s">
        <v>169</v>
      </c>
      <c r="AU234" s="14" t="s">
        <v>84</v>
      </c>
    </row>
    <row r="235" spans="2:63" s="12" customFormat="1" ht="25.9" customHeight="1">
      <c r="B235" s="190"/>
      <c r="C235" s="103"/>
      <c r="D235" s="191" t="s">
        <v>73</v>
      </c>
      <c r="E235" s="192" t="s">
        <v>369</v>
      </c>
      <c r="F235" s="192" t="s">
        <v>370</v>
      </c>
      <c r="G235" s="103"/>
      <c r="H235" s="103"/>
      <c r="I235" s="193"/>
      <c r="J235" s="193"/>
      <c r="K235" s="194">
        <f>BK235</f>
        <v>0</v>
      </c>
      <c r="M235" s="100"/>
      <c r="N235" s="102"/>
      <c r="O235" s="103"/>
      <c r="P235" s="103"/>
      <c r="Q235" s="104">
        <f>SUM(Q236:Q257)</f>
        <v>0</v>
      </c>
      <c r="R235" s="104">
        <f>SUM(R236:R257)</f>
        <v>0</v>
      </c>
      <c r="S235" s="103"/>
      <c r="T235" s="105">
        <f>SUM(T236:T257)</f>
        <v>0</v>
      </c>
      <c r="U235" s="103"/>
      <c r="V235" s="105">
        <f>SUM(V236:V257)</f>
        <v>0</v>
      </c>
      <c r="W235" s="103"/>
      <c r="X235" s="106">
        <f>SUM(X236:X257)</f>
        <v>0</v>
      </c>
      <c r="AR235" s="101" t="s">
        <v>186</v>
      </c>
      <c r="AT235" s="107" t="s">
        <v>73</v>
      </c>
      <c r="AU235" s="107" t="s">
        <v>74</v>
      </c>
      <c r="AY235" s="101" t="s">
        <v>160</v>
      </c>
      <c r="BK235" s="108">
        <f>SUM(BK236:BK257)</f>
        <v>0</v>
      </c>
    </row>
    <row r="236" spans="1:65" s="2" customFormat="1" ht="16.5" customHeight="1">
      <c r="A236" s="20"/>
      <c r="B236" s="197"/>
      <c r="C236" s="126" t="s">
        <v>207</v>
      </c>
      <c r="D236" s="126" t="s">
        <v>182</v>
      </c>
      <c r="E236" s="127" t="s">
        <v>372</v>
      </c>
      <c r="F236" s="128" t="s">
        <v>373</v>
      </c>
      <c r="G236" s="129" t="s">
        <v>166</v>
      </c>
      <c r="H236" s="130">
        <v>1</v>
      </c>
      <c r="I236" s="131"/>
      <c r="J236" s="131"/>
      <c r="K236" s="203">
        <f>ROUND(P236*H236,2)</f>
        <v>0</v>
      </c>
      <c r="L236" s="181"/>
      <c r="M236" s="21"/>
      <c r="N236" s="132" t="s">
        <v>1</v>
      </c>
      <c r="O236" s="118" t="s">
        <v>37</v>
      </c>
      <c r="P236" s="119">
        <f>I236+J236</f>
        <v>0</v>
      </c>
      <c r="Q236" s="119">
        <f>ROUND(I236*H236,2)</f>
        <v>0</v>
      </c>
      <c r="R236" s="119">
        <f>ROUND(J236*H236,2)</f>
        <v>0</v>
      </c>
      <c r="S236" s="42"/>
      <c r="T236" s="120">
        <f>S236*H236</f>
        <v>0</v>
      </c>
      <c r="U236" s="120">
        <v>0</v>
      </c>
      <c r="V236" s="120">
        <f>U236*H236</f>
        <v>0</v>
      </c>
      <c r="W236" s="120">
        <v>0</v>
      </c>
      <c r="X236" s="121">
        <f>W236*H236</f>
        <v>0</v>
      </c>
      <c r="Y236" s="20"/>
      <c r="Z236" s="20"/>
      <c r="AA236" s="20"/>
      <c r="AB236" s="20"/>
      <c r="AC236" s="20"/>
      <c r="AD236" s="20"/>
      <c r="AE236" s="20"/>
      <c r="AR236" s="122" t="s">
        <v>374</v>
      </c>
      <c r="AT236" s="122" t="s">
        <v>182</v>
      </c>
      <c r="AU236" s="122" t="s">
        <v>82</v>
      </c>
      <c r="AY236" s="14" t="s">
        <v>160</v>
      </c>
      <c r="BE236" s="123">
        <f>IF(O236="základní",K236,0)</f>
        <v>0</v>
      </c>
      <c r="BF236" s="123">
        <f>IF(O236="snížená",K236,0)</f>
        <v>0</v>
      </c>
      <c r="BG236" s="123">
        <f>IF(O236="zákl. přenesená",K236,0)</f>
        <v>0</v>
      </c>
      <c r="BH236" s="123">
        <f>IF(O236="sníž. přenesená",K236,0)</f>
        <v>0</v>
      </c>
      <c r="BI236" s="123">
        <f>IF(O236="nulová",K236,0)</f>
        <v>0</v>
      </c>
      <c r="BJ236" s="14" t="s">
        <v>82</v>
      </c>
      <c r="BK236" s="123">
        <f>ROUND(P236*H236,2)</f>
        <v>0</v>
      </c>
      <c r="BL236" s="14" t="s">
        <v>374</v>
      </c>
      <c r="BM236" s="122" t="s">
        <v>375</v>
      </c>
    </row>
    <row r="237" spans="1:47" s="2" customFormat="1" ht="12">
      <c r="A237" s="20"/>
      <c r="B237" s="150"/>
      <c r="C237" s="42"/>
      <c r="D237" s="199" t="s">
        <v>169</v>
      </c>
      <c r="E237" s="42"/>
      <c r="F237" s="200" t="s">
        <v>373</v>
      </c>
      <c r="G237" s="42"/>
      <c r="H237" s="42"/>
      <c r="I237" s="201"/>
      <c r="J237" s="201"/>
      <c r="K237" s="151"/>
      <c r="L237" s="20"/>
      <c r="M237" s="21"/>
      <c r="N237" s="124"/>
      <c r="O237" s="125"/>
      <c r="P237" s="42"/>
      <c r="Q237" s="42"/>
      <c r="R237" s="42"/>
      <c r="S237" s="42"/>
      <c r="T237" s="42"/>
      <c r="U237" s="42"/>
      <c r="V237" s="42"/>
      <c r="W237" s="42"/>
      <c r="X237" s="43"/>
      <c r="Y237" s="20"/>
      <c r="Z237" s="20"/>
      <c r="AA237" s="20"/>
      <c r="AB237" s="20"/>
      <c r="AC237" s="20"/>
      <c r="AD237" s="20"/>
      <c r="AE237" s="20"/>
      <c r="AT237" s="14" t="s">
        <v>169</v>
      </c>
      <c r="AU237" s="14" t="s">
        <v>82</v>
      </c>
    </row>
    <row r="238" spans="1:65" s="2" customFormat="1" ht="16.5" customHeight="1">
      <c r="A238" s="20"/>
      <c r="B238" s="197"/>
      <c r="C238" s="126" t="s">
        <v>381</v>
      </c>
      <c r="D238" s="126" t="s">
        <v>182</v>
      </c>
      <c r="E238" s="127" t="s">
        <v>376</v>
      </c>
      <c r="F238" s="128" t="s">
        <v>377</v>
      </c>
      <c r="G238" s="129" t="s">
        <v>286</v>
      </c>
      <c r="H238" s="130">
        <v>1</v>
      </c>
      <c r="I238" s="131"/>
      <c r="J238" s="131"/>
      <c r="K238" s="203">
        <f>ROUND(P238*H238,2)</f>
        <v>0</v>
      </c>
      <c r="L238" s="181"/>
      <c r="M238" s="21"/>
      <c r="N238" s="132" t="s">
        <v>1</v>
      </c>
      <c r="O238" s="118" t="s">
        <v>37</v>
      </c>
      <c r="P238" s="119">
        <f>I238+J238</f>
        <v>0</v>
      </c>
      <c r="Q238" s="119">
        <f>ROUND(I238*H238,2)</f>
        <v>0</v>
      </c>
      <c r="R238" s="119">
        <f>ROUND(J238*H238,2)</f>
        <v>0</v>
      </c>
      <c r="S238" s="42"/>
      <c r="T238" s="120">
        <f>S238*H238</f>
        <v>0</v>
      </c>
      <c r="U238" s="120">
        <v>0</v>
      </c>
      <c r="V238" s="120">
        <f>U238*H238</f>
        <v>0</v>
      </c>
      <c r="W238" s="120">
        <v>0</v>
      </c>
      <c r="X238" s="121">
        <f>W238*H238</f>
        <v>0</v>
      </c>
      <c r="Y238" s="20"/>
      <c r="Z238" s="20"/>
      <c r="AA238" s="20"/>
      <c r="AB238" s="20"/>
      <c r="AC238" s="20"/>
      <c r="AD238" s="20"/>
      <c r="AE238" s="20"/>
      <c r="AR238" s="122" t="s">
        <v>168</v>
      </c>
      <c r="AT238" s="122" t="s">
        <v>182</v>
      </c>
      <c r="AU238" s="122" t="s">
        <v>82</v>
      </c>
      <c r="AY238" s="14" t="s">
        <v>160</v>
      </c>
      <c r="BE238" s="123">
        <f>IF(O238="základní",K238,0)</f>
        <v>0</v>
      </c>
      <c r="BF238" s="123">
        <f>IF(O238="snížená",K238,0)</f>
        <v>0</v>
      </c>
      <c r="BG238" s="123">
        <f>IF(O238="zákl. přenesená",K238,0)</f>
        <v>0</v>
      </c>
      <c r="BH238" s="123">
        <f>IF(O238="sníž. přenesená",K238,0)</f>
        <v>0</v>
      </c>
      <c r="BI238" s="123">
        <f>IF(O238="nulová",K238,0)</f>
        <v>0</v>
      </c>
      <c r="BJ238" s="14" t="s">
        <v>82</v>
      </c>
      <c r="BK238" s="123">
        <f>ROUND(P238*H238,2)</f>
        <v>0</v>
      </c>
      <c r="BL238" s="14" t="s">
        <v>168</v>
      </c>
      <c r="BM238" s="122" t="s">
        <v>443</v>
      </c>
    </row>
    <row r="239" spans="1:47" s="2" customFormat="1" ht="12">
      <c r="A239" s="20"/>
      <c r="B239" s="150"/>
      <c r="C239" s="42"/>
      <c r="D239" s="199" t="s">
        <v>169</v>
      </c>
      <c r="E239" s="42"/>
      <c r="F239" s="200" t="s">
        <v>379</v>
      </c>
      <c r="G239" s="42"/>
      <c r="H239" s="42"/>
      <c r="I239" s="201"/>
      <c r="J239" s="201"/>
      <c r="K239" s="151"/>
      <c r="L239" s="20"/>
      <c r="M239" s="21"/>
      <c r="N239" s="124"/>
      <c r="O239" s="125"/>
      <c r="P239" s="42"/>
      <c r="Q239" s="42"/>
      <c r="R239" s="42"/>
      <c r="S239" s="42"/>
      <c r="T239" s="42"/>
      <c r="U239" s="42"/>
      <c r="V239" s="42"/>
      <c r="W239" s="42"/>
      <c r="X239" s="43"/>
      <c r="Y239" s="20"/>
      <c r="Z239" s="20"/>
      <c r="AA239" s="20"/>
      <c r="AB239" s="20"/>
      <c r="AC239" s="20"/>
      <c r="AD239" s="20"/>
      <c r="AE239" s="20"/>
      <c r="AT239" s="14" t="s">
        <v>169</v>
      </c>
      <c r="AU239" s="14" t="s">
        <v>82</v>
      </c>
    </row>
    <row r="240" spans="1:47" s="2" customFormat="1" ht="58.5">
      <c r="A240" s="20"/>
      <c r="B240" s="150"/>
      <c r="C240" s="42"/>
      <c r="D240" s="199" t="s">
        <v>171</v>
      </c>
      <c r="E240" s="42"/>
      <c r="F240" s="202" t="s">
        <v>380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171</v>
      </c>
      <c r="AU240" s="14" t="s">
        <v>82</v>
      </c>
    </row>
    <row r="241" spans="1:65" s="2" customFormat="1" ht="16.5" customHeight="1">
      <c r="A241" s="20"/>
      <c r="B241" s="197"/>
      <c r="C241" s="126" t="s">
        <v>211</v>
      </c>
      <c r="D241" s="126" t="s">
        <v>182</v>
      </c>
      <c r="E241" s="127" t="s">
        <v>382</v>
      </c>
      <c r="F241" s="128" t="s">
        <v>383</v>
      </c>
      <c r="G241" s="129" t="s">
        <v>166</v>
      </c>
      <c r="H241" s="130">
        <v>1</v>
      </c>
      <c r="I241" s="131"/>
      <c r="J241" s="131"/>
      <c r="K241" s="203">
        <f>ROUND(P241*H241,2)</f>
        <v>0</v>
      </c>
      <c r="L241" s="181"/>
      <c r="M241" s="21"/>
      <c r="N241" s="132" t="s">
        <v>1</v>
      </c>
      <c r="O241" s="118" t="s">
        <v>37</v>
      </c>
      <c r="P241" s="119">
        <f>I241+J241</f>
        <v>0</v>
      </c>
      <c r="Q241" s="119">
        <f>ROUND(I241*H241,2)</f>
        <v>0</v>
      </c>
      <c r="R241" s="119">
        <f>ROUND(J241*H241,2)</f>
        <v>0</v>
      </c>
      <c r="S241" s="42"/>
      <c r="T241" s="120">
        <f>S241*H241</f>
        <v>0</v>
      </c>
      <c r="U241" s="120">
        <v>0</v>
      </c>
      <c r="V241" s="120">
        <f>U241*H241</f>
        <v>0</v>
      </c>
      <c r="W241" s="120">
        <v>0</v>
      </c>
      <c r="X241" s="121">
        <f>W241*H241</f>
        <v>0</v>
      </c>
      <c r="Y241" s="20"/>
      <c r="Z241" s="20"/>
      <c r="AA241" s="20"/>
      <c r="AB241" s="20"/>
      <c r="AC241" s="20"/>
      <c r="AD241" s="20"/>
      <c r="AE241" s="20"/>
      <c r="AR241" s="122" t="s">
        <v>374</v>
      </c>
      <c r="AT241" s="122" t="s">
        <v>182</v>
      </c>
      <c r="AU241" s="122" t="s">
        <v>82</v>
      </c>
      <c r="AY241" s="14" t="s">
        <v>160</v>
      </c>
      <c r="BE241" s="123">
        <f>IF(O241="základní",K241,0)</f>
        <v>0</v>
      </c>
      <c r="BF241" s="123">
        <f>IF(O241="snížená",K241,0)</f>
        <v>0</v>
      </c>
      <c r="BG241" s="123">
        <f>IF(O241="zákl. přenesená",K241,0)</f>
        <v>0</v>
      </c>
      <c r="BH241" s="123">
        <f>IF(O241="sníž. přenesená",K241,0)</f>
        <v>0</v>
      </c>
      <c r="BI241" s="123">
        <f>IF(O241="nulová",K241,0)</f>
        <v>0</v>
      </c>
      <c r="BJ241" s="14" t="s">
        <v>82</v>
      </c>
      <c r="BK241" s="123">
        <f>ROUND(P241*H241,2)</f>
        <v>0</v>
      </c>
      <c r="BL241" s="14" t="s">
        <v>374</v>
      </c>
      <c r="BM241" s="122" t="s">
        <v>384</v>
      </c>
    </row>
    <row r="242" spans="1:47" s="2" customFormat="1" ht="12">
      <c r="A242" s="20"/>
      <c r="B242" s="150"/>
      <c r="C242" s="42"/>
      <c r="D242" s="199" t="s">
        <v>169</v>
      </c>
      <c r="E242" s="42"/>
      <c r="F242" s="200" t="s">
        <v>383</v>
      </c>
      <c r="G242" s="42"/>
      <c r="H242" s="42"/>
      <c r="I242" s="201"/>
      <c r="J242" s="201"/>
      <c r="K242" s="151"/>
      <c r="L242" s="20"/>
      <c r="M242" s="21"/>
      <c r="N242" s="124"/>
      <c r="O242" s="125"/>
      <c r="P242" s="42"/>
      <c r="Q242" s="42"/>
      <c r="R242" s="42"/>
      <c r="S242" s="42"/>
      <c r="T242" s="42"/>
      <c r="U242" s="42"/>
      <c r="V242" s="42"/>
      <c r="W242" s="42"/>
      <c r="X242" s="43"/>
      <c r="Y242" s="20"/>
      <c r="Z242" s="20"/>
      <c r="AA242" s="20"/>
      <c r="AB242" s="20"/>
      <c r="AC242" s="20"/>
      <c r="AD242" s="20"/>
      <c r="AE242" s="20"/>
      <c r="AT242" s="14" t="s">
        <v>169</v>
      </c>
      <c r="AU242" s="14" t="s">
        <v>82</v>
      </c>
    </row>
    <row r="243" spans="1:65" s="2" customFormat="1" ht="16.5" customHeight="1">
      <c r="A243" s="20"/>
      <c r="B243" s="197"/>
      <c r="C243" s="126" t="s">
        <v>389</v>
      </c>
      <c r="D243" s="126" t="s">
        <v>182</v>
      </c>
      <c r="E243" s="127" t="s">
        <v>385</v>
      </c>
      <c r="F243" s="128" t="s">
        <v>386</v>
      </c>
      <c r="G243" s="129" t="s">
        <v>166</v>
      </c>
      <c r="H243" s="130">
        <v>1</v>
      </c>
      <c r="I243" s="131"/>
      <c r="J243" s="131"/>
      <c r="K243" s="203">
        <f>ROUND(P243*H243,2)</f>
        <v>0</v>
      </c>
      <c r="L243" s="181"/>
      <c r="M243" s="21"/>
      <c r="N243" s="132" t="s">
        <v>1</v>
      </c>
      <c r="O243" s="118" t="s">
        <v>37</v>
      </c>
      <c r="P243" s="119">
        <f>I243+J243</f>
        <v>0</v>
      </c>
      <c r="Q243" s="119">
        <f>ROUND(I243*H243,2)</f>
        <v>0</v>
      </c>
      <c r="R243" s="119">
        <f>ROUND(J243*H243,2)</f>
        <v>0</v>
      </c>
      <c r="S243" s="42"/>
      <c r="T243" s="120">
        <f>S243*H243</f>
        <v>0</v>
      </c>
      <c r="U243" s="120">
        <v>0</v>
      </c>
      <c r="V243" s="120">
        <f>U243*H243</f>
        <v>0</v>
      </c>
      <c r="W243" s="120">
        <v>0</v>
      </c>
      <c r="X243" s="121">
        <f>W243*H243</f>
        <v>0</v>
      </c>
      <c r="Y243" s="20"/>
      <c r="Z243" s="20"/>
      <c r="AA243" s="20"/>
      <c r="AB243" s="20"/>
      <c r="AC243" s="20"/>
      <c r="AD243" s="20"/>
      <c r="AE243" s="20"/>
      <c r="AR243" s="122" t="s">
        <v>374</v>
      </c>
      <c r="AT243" s="122" t="s">
        <v>182</v>
      </c>
      <c r="AU243" s="122" t="s">
        <v>82</v>
      </c>
      <c r="AY243" s="14" t="s">
        <v>160</v>
      </c>
      <c r="BE243" s="123">
        <f>IF(O243="základní",K243,0)</f>
        <v>0</v>
      </c>
      <c r="BF243" s="123">
        <f>IF(O243="snížená",K243,0)</f>
        <v>0</v>
      </c>
      <c r="BG243" s="123">
        <f>IF(O243="zákl. přenesená",K243,0)</f>
        <v>0</v>
      </c>
      <c r="BH243" s="123">
        <f>IF(O243="sníž. přenesená",K243,0)</f>
        <v>0</v>
      </c>
      <c r="BI243" s="123">
        <f>IF(O243="nulová",K243,0)</f>
        <v>0</v>
      </c>
      <c r="BJ243" s="14" t="s">
        <v>82</v>
      </c>
      <c r="BK243" s="123">
        <f>ROUND(P243*H243,2)</f>
        <v>0</v>
      </c>
      <c r="BL243" s="14" t="s">
        <v>374</v>
      </c>
      <c r="BM243" s="122" t="s">
        <v>387</v>
      </c>
    </row>
    <row r="244" spans="1:47" s="2" customFormat="1" ht="12">
      <c r="A244" s="20"/>
      <c r="B244" s="150"/>
      <c r="C244" s="42"/>
      <c r="D244" s="199" t="s">
        <v>169</v>
      </c>
      <c r="E244" s="42"/>
      <c r="F244" s="200" t="s">
        <v>388</v>
      </c>
      <c r="G244" s="42"/>
      <c r="H244" s="42"/>
      <c r="I244" s="201"/>
      <c r="J244" s="201"/>
      <c r="K244" s="151"/>
      <c r="L244" s="20"/>
      <c r="M244" s="21"/>
      <c r="N244" s="124"/>
      <c r="O244" s="125"/>
      <c r="P244" s="42"/>
      <c r="Q244" s="42"/>
      <c r="R244" s="42"/>
      <c r="S244" s="42"/>
      <c r="T244" s="42"/>
      <c r="U244" s="42"/>
      <c r="V244" s="42"/>
      <c r="W244" s="42"/>
      <c r="X244" s="43"/>
      <c r="Y244" s="20"/>
      <c r="Z244" s="20"/>
      <c r="AA244" s="20"/>
      <c r="AB244" s="20"/>
      <c r="AC244" s="20"/>
      <c r="AD244" s="20"/>
      <c r="AE244" s="20"/>
      <c r="AT244" s="14" t="s">
        <v>169</v>
      </c>
      <c r="AU244" s="14" t="s">
        <v>82</v>
      </c>
    </row>
    <row r="245" spans="1:65" s="2" customFormat="1" ht="16.5" customHeight="1">
      <c r="A245" s="20"/>
      <c r="B245" s="197"/>
      <c r="C245" s="126" t="s">
        <v>215</v>
      </c>
      <c r="D245" s="126" t="s">
        <v>182</v>
      </c>
      <c r="E245" s="127" t="s">
        <v>390</v>
      </c>
      <c r="F245" s="128" t="s">
        <v>391</v>
      </c>
      <c r="G245" s="129" t="s">
        <v>297</v>
      </c>
      <c r="H245" s="130">
        <v>1</v>
      </c>
      <c r="I245" s="131"/>
      <c r="J245" s="131"/>
      <c r="K245" s="203">
        <f>ROUND(P245*H245,2)</f>
        <v>0</v>
      </c>
      <c r="L245" s="181"/>
      <c r="M245" s="21"/>
      <c r="N245" s="132" t="s">
        <v>1</v>
      </c>
      <c r="O245" s="118" t="s">
        <v>37</v>
      </c>
      <c r="P245" s="119">
        <f>I245+J245</f>
        <v>0</v>
      </c>
      <c r="Q245" s="119">
        <f>ROUND(I245*H245,2)</f>
        <v>0</v>
      </c>
      <c r="R245" s="119">
        <f>ROUND(J245*H245,2)</f>
        <v>0</v>
      </c>
      <c r="S245" s="42"/>
      <c r="T245" s="120">
        <f>S245*H245</f>
        <v>0</v>
      </c>
      <c r="U245" s="120">
        <v>0</v>
      </c>
      <c r="V245" s="120">
        <f>U245*H245</f>
        <v>0</v>
      </c>
      <c r="W245" s="120">
        <v>0</v>
      </c>
      <c r="X245" s="121">
        <f>W245*H245</f>
        <v>0</v>
      </c>
      <c r="Y245" s="20"/>
      <c r="Z245" s="20"/>
      <c r="AA245" s="20"/>
      <c r="AB245" s="20"/>
      <c r="AC245" s="20"/>
      <c r="AD245" s="20"/>
      <c r="AE245" s="20"/>
      <c r="AR245" s="122" t="s">
        <v>374</v>
      </c>
      <c r="AT245" s="122" t="s">
        <v>182</v>
      </c>
      <c r="AU245" s="122" t="s">
        <v>82</v>
      </c>
      <c r="AY245" s="14" t="s">
        <v>160</v>
      </c>
      <c r="BE245" s="123">
        <f>IF(O245="základní",K245,0)</f>
        <v>0</v>
      </c>
      <c r="BF245" s="123">
        <f>IF(O245="snížená",K245,0)</f>
        <v>0</v>
      </c>
      <c r="BG245" s="123">
        <f>IF(O245="zákl. přenesená",K245,0)</f>
        <v>0</v>
      </c>
      <c r="BH245" s="123">
        <f>IF(O245="sníž. přenesená",K245,0)</f>
        <v>0</v>
      </c>
      <c r="BI245" s="123">
        <f>IF(O245="nulová",K245,0)</f>
        <v>0</v>
      </c>
      <c r="BJ245" s="14" t="s">
        <v>82</v>
      </c>
      <c r="BK245" s="123">
        <f>ROUND(P245*H245,2)</f>
        <v>0</v>
      </c>
      <c r="BL245" s="14" t="s">
        <v>374</v>
      </c>
      <c r="BM245" s="122" t="s">
        <v>392</v>
      </c>
    </row>
    <row r="246" spans="1:47" s="2" customFormat="1" ht="12">
      <c r="A246" s="20"/>
      <c r="B246" s="150"/>
      <c r="C246" s="42"/>
      <c r="D246" s="199" t="s">
        <v>169</v>
      </c>
      <c r="E246" s="42"/>
      <c r="F246" s="200" t="s">
        <v>391</v>
      </c>
      <c r="G246" s="42"/>
      <c r="H246" s="42"/>
      <c r="I246" s="201"/>
      <c r="J246" s="201"/>
      <c r="K246" s="151"/>
      <c r="L246" s="20"/>
      <c r="M246" s="21"/>
      <c r="N246" s="124"/>
      <c r="O246" s="125"/>
      <c r="P246" s="42"/>
      <c r="Q246" s="42"/>
      <c r="R246" s="42"/>
      <c r="S246" s="42"/>
      <c r="T246" s="42"/>
      <c r="U246" s="42"/>
      <c r="V246" s="42"/>
      <c r="W246" s="42"/>
      <c r="X246" s="43"/>
      <c r="Y246" s="20"/>
      <c r="Z246" s="20"/>
      <c r="AA246" s="20"/>
      <c r="AB246" s="20"/>
      <c r="AC246" s="20"/>
      <c r="AD246" s="20"/>
      <c r="AE246" s="20"/>
      <c r="AT246" s="14" t="s">
        <v>169</v>
      </c>
      <c r="AU246" s="14" t="s">
        <v>82</v>
      </c>
    </row>
    <row r="247" spans="1:65" s="2" customFormat="1" ht="16.5" customHeight="1">
      <c r="A247" s="20"/>
      <c r="B247" s="197"/>
      <c r="C247" s="126" t="s">
        <v>396</v>
      </c>
      <c r="D247" s="126" t="s">
        <v>182</v>
      </c>
      <c r="E247" s="127" t="s">
        <v>393</v>
      </c>
      <c r="F247" s="128" t="s">
        <v>1</v>
      </c>
      <c r="G247" s="129" t="s">
        <v>166</v>
      </c>
      <c r="H247" s="130">
        <v>1</v>
      </c>
      <c r="I247" s="131"/>
      <c r="J247" s="131"/>
      <c r="K247" s="203">
        <f>ROUND(P247*H247,2)</f>
        <v>0</v>
      </c>
      <c r="L247" s="181"/>
      <c r="M247" s="21"/>
      <c r="N247" s="132" t="s">
        <v>1</v>
      </c>
      <c r="O247" s="118" t="s">
        <v>37</v>
      </c>
      <c r="P247" s="119">
        <f>I247+J247</f>
        <v>0</v>
      </c>
      <c r="Q247" s="119">
        <f>ROUND(I247*H247,2)</f>
        <v>0</v>
      </c>
      <c r="R247" s="119">
        <f>ROUND(J247*H247,2)</f>
        <v>0</v>
      </c>
      <c r="S247" s="42"/>
      <c r="T247" s="120">
        <f>S247*H247</f>
        <v>0</v>
      </c>
      <c r="U247" s="120">
        <v>0</v>
      </c>
      <c r="V247" s="120">
        <f>U247*H247</f>
        <v>0</v>
      </c>
      <c r="W247" s="120">
        <v>0</v>
      </c>
      <c r="X247" s="121">
        <f>W247*H247</f>
        <v>0</v>
      </c>
      <c r="Y247" s="20"/>
      <c r="Z247" s="20"/>
      <c r="AA247" s="20"/>
      <c r="AB247" s="20"/>
      <c r="AC247" s="20"/>
      <c r="AD247" s="20"/>
      <c r="AE247" s="20"/>
      <c r="AR247" s="122" t="s">
        <v>374</v>
      </c>
      <c r="AT247" s="122" t="s">
        <v>182</v>
      </c>
      <c r="AU247" s="122" t="s">
        <v>82</v>
      </c>
      <c r="AY247" s="14" t="s">
        <v>160</v>
      </c>
      <c r="BE247" s="123">
        <f>IF(O247="základní",K247,0)</f>
        <v>0</v>
      </c>
      <c r="BF247" s="123">
        <f>IF(O247="snížená",K247,0)</f>
        <v>0</v>
      </c>
      <c r="BG247" s="123">
        <f>IF(O247="zákl. přenesená",K247,0)</f>
        <v>0</v>
      </c>
      <c r="BH247" s="123">
        <f>IF(O247="sníž. přenesená",K247,0)</f>
        <v>0</v>
      </c>
      <c r="BI247" s="123">
        <f>IF(O247="nulová",K247,0)</f>
        <v>0</v>
      </c>
      <c r="BJ247" s="14" t="s">
        <v>82</v>
      </c>
      <c r="BK247" s="123">
        <f>ROUND(P247*H247,2)</f>
        <v>0</v>
      </c>
      <c r="BL247" s="14" t="s">
        <v>374</v>
      </c>
      <c r="BM247" s="122" t="s">
        <v>394</v>
      </c>
    </row>
    <row r="248" spans="1:47" s="2" customFormat="1" ht="19.5">
      <c r="A248" s="20"/>
      <c r="B248" s="150"/>
      <c r="C248" s="42"/>
      <c r="D248" s="199" t="s">
        <v>169</v>
      </c>
      <c r="E248" s="42"/>
      <c r="F248" s="200" t="s">
        <v>395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169</v>
      </c>
      <c r="AU248" s="14" t="s">
        <v>82</v>
      </c>
    </row>
    <row r="249" spans="1:65" s="2" customFormat="1" ht="16.5" customHeight="1">
      <c r="A249" s="20"/>
      <c r="B249" s="197"/>
      <c r="C249" s="126" t="s">
        <v>219</v>
      </c>
      <c r="D249" s="126" t="s">
        <v>182</v>
      </c>
      <c r="E249" s="127" t="s">
        <v>397</v>
      </c>
      <c r="F249" s="128" t="s">
        <v>398</v>
      </c>
      <c r="G249" s="129" t="s">
        <v>166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168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168</v>
      </c>
      <c r="BM249" s="122" t="s">
        <v>399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398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65" s="2" customFormat="1" ht="16.5" customHeight="1">
      <c r="A251" s="20"/>
      <c r="B251" s="197"/>
      <c r="C251" s="126" t="s">
        <v>405</v>
      </c>
      <c r="D251" s="126" t="s">
        <v>182</v>
      </c>
      <c r="E251" s="127" t="s">
        <v>406</v>
      </c>
      <c r="F251" s="128" t="s">
        <v>407</v>
      </c>
      <c r="G251" s="129" t="s">
        <v>286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408</v>
      </c>
    </row>
    <row r="252" spans="1:47" s="2" customFormat="1" ht="12">
      <c r="A252" s="20"/>
      <c r="B252" s="150"/>
      <c r="C252" s="42"/>
      <c r="D252" s="199" t="s">
        <v>169</v>
      </c>
      <c r="E252" s="42"/>
      <c r="F252" s="200" t="s">
        <v>407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47" s="2" customFormat="1" ht="48.75">
      <c r="A253" s="20"/>
      <c r="B253" s="150"/>
      <c r="C253" s="42"/>
      <c r="D253" s="199" t="s">
        <v>171</v>
      </c>
      <c r="E253" s="42"/>
      <c r="F253" s="202" t="s">
        <v>409</v>
      </c>
      <c r="G253" s="42"/>
      <c r="H253" s="42"/>
      <c r="I253" s="201"/>
      <c r="J253" s="201"/>
      <c r="K253" s="151"/>
      <c r="L253" s="20"/>
      <c r="M253" s="21"/>
      <c r="N253" s="124"/>
      <c r="O253" s="125"/>
      <c r="P253" s="42"/>
      <c r="Q253" s="42"/>
      <c r="R253" s="42"/>
      <c r="S253" s="42"/>
      <c r="T253" s="42"/>
      <c r="U253" s="42"/>
      <c r="V253" s="42"/>
      <c r="W253" s="42"/>
      <c r="X253" s="43"/>
      <c r="Y253" s="20"/>
      <c r="Z253" s="20"/>
      <c r="AA253" s="20"/>
      <c r="AB253" s="20"/>
      <c r="AC253" s="20"/>
      <c r="AD253" s="20"/>
      <c r="AE253" s="20"/>
      <c r="AT253" s="14" t="s">
        <v>171</v>
      </c>
      <c r="AU253" s="14" t="s">
        <v>82</v>
      </c>
    </row>
    <row r="254" spans="1:65" s="2" customFormat="1" ht="24.2" customHeight="1">
      <c r="A254" s="20"/>
      <c r="B254" s="197"/>
      <c r="C254" s="126" t="s">
        <v>410</v>
      </c>
      <c r="D254" s="126" t="s">
        <v>182</v>
      </c>
      <c r="E254" s="127" t="s">
        <v>411</v>
      </c>
      <c r="F254" s="128" t="s">
        <v>412</v>
      </c>
      <c r="G254" s="129" t="s">
        <v>166</v>
      </c>
      <c r="H254" s="130">
        <v>1</v>
      </c>
      <c r="I254" s="131"/>
      <c r="J254" s="131"/>
      <c r="K254" s="203">
        <f>ROUND(P254*H254,2)</f>
        <v>0</v>
      </c>
      <c r="L254" s="181"/>
      <c r="M254" s="21"/>
      <c r="N254" s="132" t="s">
        <v>1</v>
      </c>
      <c r="O254" s="118" t="s">
        <v>37</v>
      </c>
      <c r="P254" s="119">
        <f>I254+J254</f>
        <v>0</v>
      </c>
      <c r="Q254" s="119">
        <f>ROUND(I254*H254,2)</f>
        <v>0</v>
      </c>
      <c r="R254" s="119">
        <f>ROUND(J254*H254,2)</f>
        <v>0</v>
      </c>
      <c r="S254" s="42"/>
      <c r="T254" s="120">
        <f>S254*H254</f>
        <v>0</v>
      </c>
      <c r="U254" s="120">
        <v>0</v>
      </c>
      <c r="V254" s="120">
        <f>U254*H254</f>
        <v>0</v>
      </c>
      <c r="W254" s="120">
        <v>0</v>
      </c>
      <c r="X254" s="121">
        <f>W254*H254</f>
        <v>0</v>
      </c>
      <c r="Y254" s="20"/>
      <c r="Z254" s="20"/>
      <c r="AA254" s="20"/>
      <c r="AB254" s="20"/>
      <c r="AC254" s="20"/>
      <c r="AD254" s="20"/>
      <c r="AE254" s="20"/>
      <c r="AR254" s="122" t="s">
        <v>168</v>
      </c>
      <c r="AT254" s="122" t="s">
        <v>182</v>
      </c>
      <c r="AU254" s="122" t="s">
        <v>82</v>
      </c>
      <c r="AY254" s="14" t="s">
        <v>160</v>
      </c>
      <c r="BE254" s="123">
        <f>IF(O254="základní",K254,0)</f>
        <v>0</v>
      </c>
      <c r="BF254" s="123">
        <f>IF(O254="snížená",K254,0)</f>
        <v>0</v>
      </c>
      <c r="BG254" s="123">
        <f>IF(O254="zákl. přenesená",K254,0)</f>
        <v>0</v>
      </c>
      <c r="BH254" s="123">
        <f>IF(O254="sníž. přenesená",K254,0)</f>
        <v>0</v>
      </c>
      <c r="BI254" s="123">
        <f>IF(O254="nulová",K254,0)</f>
        <v>0</v>
      </c>
      <c r="BJ254" s="14" t="s">
        <v>82</v>
      </c>
      <c r="BK254" s="123">
        <f>ROUND(P254*H254,2)</f>
        <v>0</v>
      </c>
      <c r="BL254" s="14" t="s">
        <v>168</v>
      </c>
      <c r="BM254" s="122" t="s">
        <v>413</v>
      </c>
    </row>
    <row r="255" spans="1:47" s="2" customFormat="1" ht="12">
      <c r="A255" s="20"/>
      <c r="B255" s="150"/>
      <c r="C255" s="42"/>
      <c r="D255" s="199" t="s">
        <v>169</v>
      </c>
      <c r="E255" s="42"/>
      <c r="F255" s="200" t="s">
        <v>412</v>
      </c>
      <c r="G255" s="42"/>
      <c r="H255" s="42"/>
      <c r="I255" s="201"/>
      <c r="J255" s="201"/>
      <c r="K255" s="151"/>
      <c r="L255" s="20"/>
      <c r="M255" s="21"/>
      <c r="N255" s="124"/>
      <c r="O255" s="125"/>
      <c r="P255" s="42"/>
      <c r="Q255" s="42"/>
      <c r="R255" s="42"/>
      <c r="S255" s="42"/>
      <c r="T255" s="42"/>
      <c r="U255" s="42"/>
      <c r="V255" s="42"/>
      <c r="W255" s="42"/>
      <c r="X255" s="43"/>
      <c r="Y255" s="20"/>
      <c r="Z255" s="20"/>
      <c r="AA255" s="20"/>
      <c r="AB255" s="20"/>
      <c r="AC255" s="20"/>
      <c r="AD255" s="20"/>
      <c r="AE255" s="20"/>
      <c r="AT255" s="14" t="s">
        <v>169</v>
      </c>
      <c r="AU255" s="14" t="s">
        <v>82</v>
      </c>
    </row>
    <row r="256" spans="1:65" s="2" customFormat="1" ht="16.5" customHeight="1">
      <c r="A256" s="20"/>
      <c r="B256" s="197"/>
      <c r="C256" s="126" t="s">
        <v>414</v>
      </c>
      <c r="D256" s="126" t="s">
        <v>182</v>
      </c>
      <c r="E256" s="127" t="s">
        <v>415</v>
      </c>
      <c r="F256" s="128" t="s">
        <v>1</v>
      </c>
      <c r="G256" s="129" t="s">
        <v>166</v>
      </c>
      <c r="H256" s="130">
        <v>1</v>
      </c>
      <c r="I256" s="131"/>
      <c r="J256" s="131"/>
      <c r="K256" s="203">
        <f>ROUND(P256*H256,2)</f>
        <v>0</v>
      </c>
      <c r="L256" s="181"/>
      <c r="M256" s="21"/>
      <c r="N256" s="132" t="s">
        <v>1</v>
      </c>
      <c r="O256" s="118" t="s">
        <v>37</v>
      </c>
      <c r="P256" s="119">
        <f>I256+J256</f>
        <v>0</v>
      </c>
      <c r="Q256" s="119">
        <f>ROUND(I256*H256,2)</f>
        <v>0</v>
      </c>
      <c r="R256" s="119">
        <f>ROUND(J256*H256,2)</f>
        <v>0</v>
      </c>
      <c r="S256" s="42"/>
      <c r="T256" s="120">
        <f>S256*H256</f>
        <v>0</v>
      </c>
      <c r="U256" s="120">
        <v>0</v>
      </c>
      <c r="V256" s="120">
        <f>U256*H256</f>
        <v>0</v>
      </c>
      <c r="W256" s="120">
        <v>0</v>
      </c>
      <c r="X256" s="121">
        <f>W256*H256</f>
        <v>0</v>
      </c>
      <c r="Y256" s="20"/>
      <c r="Z256" s="20"/>
      <c r="AA256" s="20"/>
      <c r="AB256" s="20"/>
      <c r="AC256" s="20"/>
      <c r="AD256" s="20"/>
      <c r="AE256" s="20"/>
      <c r="AR256" s="122" t="s">
        <v>374</v>
      </c>
      <c r="AT256" s="122" t="s">
        <v>182</v>
      </c>
      <c r="AU256" s="122" t="s">
        <v>82</v>
      </c>
      <c r="AY256" s="14" t="s">
        <v>160</v>
      </c>
      <c r="BE256" s="123">
        <f>IF(O256="základní",K256,0)</f>
        <v>0</v>
      </c>
      <c r="BF256" s="123">
        <f>IF(O256="snížená",K256,0)</f>
        <v>0</v>
      </c>
      <c r="BG256" s="123">
        <f>IF(O256="zákl. přenesená",K256,0)</f>
        <v>0</v>
      </c>
      <c r="BH256" s="123">
        <f>IF(O256="sníž. přenesená",K256,0)</f>
        <v>0</v>
      </c>
      <c r="BI256" s="123">
        <f>IF(O256="nulová",K256,0)</f>
        <v>0</v>
      </c>
      <c r="BJ256" s="14" t="s">
        <v>82</v>
      </c>
      <c r="BK256" s="123">
        <f>ROUND(P256*H256,2)</f>
        <v>0</v>
      </c>
      <c r="BL256" s="14" t="s">
        <v>374</v>
      </c>
      <c r="BM256" s="122" t="s">
        <v>416</v>
      </c>
    </row>
    <row r="257" spans="1:47" s="2" customFormat="1" ht="12">
      <c r="A257" s="20"/>
      <c r="B257" s="150"/>
      <c r="C257" s="42"/>
      <c r="D257" s="199" t="s">
        <v>169</v>
      </c>
      <c r="E257" s="42"/>
      <c r="F257" s="200" t="s">
        <v>417</v>
      </c>
      <c r="G257" s="42"/>
      <c r="H257" s="42"/>
      <c r="I257" s="201"/>
      <c r="J257" s="201"/>
      <c r="K257" s="151"/>
      <c r="L257" s="20"/>
      <c r="M257" s="21"/>
      <c r="N257" s="133"/>
      <c r="O257" s="134"/>
      <c r="P257" s="135"/>
      <c r="Q257" s="135"/>
      <c r="R257" s="135"/>
      <c r="S257" s="135"/>
      <c r="T257" s="135"/>
      <c r="U257" s="135"/>
      <c r="V257" s="135"/>
      <c r="W257" s="135"/>
      <c r="X257" s="136"/>
      <c r="Y257" s="20"/>
      <c r="Z257" s="20"/>
      <c r="AA257" s="20"/>
      <c r="AB257" s="20"/>
      <c r="AC257" s="20"/>
      <c r="AD257" s="20"/>
      <c r="AE257" s="20"/>
      <c r="AT257" s="14" t="s">
        <v>169</v>
      </c>
      <c r="AU257" s="14" t="s">
        <v>82</v>
      </c>
    </row>
    <row r="258" spans="1:31" s="2" customFormat="1" ht="6.95" customHeight="1" thickBot="1">
      <c r="A258" s="20"/>
      <c r="B258" s="177"/>
      <c r="C258" s="178"/>
      <c r="D258" s="178"/>
      <c r="E258" s="178"/>
      <c r="F258" s="178"/>
      <c r="G258" s="178"/>
      <c r="H258" s="178"/>
      <c r="I258" s="178"/>
      <c r="J258" s="178"/>
      <c r="K258" s="179"/>
      <c r="L258" s="34"/>
      <c r="M258" s="21"/>
      <c r="N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</row>
  </sheetData>
  <autoFilter ref="C123:L257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65"/>
  <sheetViews>
    <sheetView showGridLines="0" zoomScale="70" zoomScaleNormal="70" workbookViewId="0" topLeftCell="A49">
      <selection activeCell="AE76" sqref="AE7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444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ROUND((SUM(BE124:BE264)),2)</f>
        <v>0</v>
      </c>
      <c r="G35" s="42"/>
      <c r="H35" s="42"/>
      <c r="I35" s="226">
        <v>0.21</v>
      </c>
      <c r="J35" s="42"/>
      <c r="K35" s="221">
        <f>ROUND(((SUM(BE124:BE264))*I35),2)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ROUND((SUM(BF124:BF264)),2)</f>
        <v>0</v>
      </c>
      <c r="G36" s="42"/>
      <c r="H36" s="42"/>
      <c r="I36" s="226">
        <v>0.15</v>
      </c>
      <c r="J36" s="42"/>
      <c r="K36" s="221">
        <f>ROUND(((SUM(BF124:BF264))*I36),2)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ROUND((SUM(BG124:BG264)),2)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ROUND((SUM(BH124:BH264)),2)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ROUND((SUM(BI124:BI264)),2)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SO03 - SKLAD PHM BĚLČICE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Q170</f>
        <v>0</v>
      </c>
      <c r="J100" s="90">
        <f>R170</f>
        <v>0</v>
      </c>
      <c r="K100" s="216">
        <f>K170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Q204</f>
        <v>0</v>
      </c>
      <c r="J101" s="90">
        <f>R204</f>
        <v>0</v>
      </c>
      <c r="K101" s="216">
        <f>K204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Q215</f>
        <v>0</v>
      </c>
      <c r="J102" s="90">
        <f>R215</f>
        <v>0</v>
      </c>
      <c r="K102" s="216">
        <f>K215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Q232</f>
        <v>0</v>
      </c>
      <c r="J103" s="90">
        <f>R232</f>
        <v>0</v>
      </c>
      <c r="K103" s="216">
        <f>K232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Q239</f>
        <v>0</v>
      </c>
      <c r="J104" s="86">
        <f>R239</f>
        <v>0</v>
      </c>
      <c r="K104" s="213">
        <f>K239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SO03 - SKLAD PHM BĚLČICE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Q125+Q239</f>
        <v>0</v>
      </c>
      <c r="R124" s="96">
        <f>R125+R239</f>
        <v>0</v>
      </c>
      <c r="S124" s="50"/>
      <c r="T124" s="97">
        <f>T125+T239</f>
        <v>0</v>
      </c>
      <c r="U124" s="50"/>
      <c r="V124" s="97">
        <f>V125+V239</f>
        <v>7E-05</v>
      </c>
      <c r="W124" s="50"/>
      <c r="X124" s="98">
        <f>X125+X239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BK125+BK239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Q126+Q141+Q170+Q204+Q215+Q232</f>
        <v>0</v>
      </c>
      <c r="R125" s="104">
        <f>R126+R141+R170+R204+R215+R232</f>
        <v>0</v>
      </c>
      <c r="S125" s="103"/>
      <c r="T125" s="105">
        <f>T126+T141+T170+T204+T215+T232</f>
        <v>0</v>
      </c>
      <c r="U125" s="103"/>
      <c r="V125" s="105">
        <f>V126+V141+V170+V204+V215+V232</f>
        <v>7E-05</v>
      </c>
      <c r="W125" s="103"/>
      <c r="X125" s="106">
        <f>X126+X141+X170+X204+X215+X232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BK126+BK141+BK170+BK204+BK215+BK232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07.25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1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14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14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SUM(Q142:Q169)</f>
        <v>0</v>
      </c>
      <c r="R141" s="104">
        <f>SUM(R142:R169)</f>
        <v>0</v>
      </c>
      <c r="S141" s="103"/>
      <c r="T141" s="105">
        <f>SUM(T142:T169)</f>
        <v>0</v>
      </c>
      <c r="U141" s="103"/>
      <c r="V141" s="105">
        <f>SUM(V142:V169)</f>
        <v>0</v>
      </c>
      <c r="W141" s="103"/>
      <c r="X141" s="106">
        <f>SUM(X142:X169)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SUM(BK142:BK169)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2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2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1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1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1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2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2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1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24.2" customHeight="1">
      <c r="A158" s="20"/>
      <c r="B158" s="197"/>
      <c r="C158" s="109" t="s">
        <v>9</v>
      </c>
      <c r="D158" s="109" t="s">
        <v>163</v>
      </c>
      <c r="E158" s="110" t="s">
        <v>228</v>
      </c>
      <c r="F158" s="111" t="s">
        <v>229</v>
      </c>
      <c r="G158" s="112" t="s">
        <v>166</v>
      </c>
      <c r="H158" s="113">
        <v>2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230</v>
      </c>
    </row>
    <row r="159" spans="1:47" s="2" customFormat="1" ht="19.5">
      <c r="A159" s="20"/>
      <c r="B159" s="150"/>
      <c r="C159" s="42"/>
      <c r="D159" s="199" t="s">
        <v>169</v>
      </c>
      <c r="E159" s="42"/>
      <c r="F159" s="200" t="s">
        <v>229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16.5" customHeight="1">
      <c r="A160" s="20"/>
      <c r="B160" s="197"/>
      <c r="C160" s="109" t="s">
        <v>231</v>
      </c>
      <c r="D160" s="109" t="s">
        <v>163</v>
      </c>
      <c r="E160" s="110" t="s">
        <v>232</v>
      </c>
      <c r="F160" s="111" t="s">
        <v>233</v>
      </c>
      <c r="G160" s="112" t="s">
        <v>166</v>
      </c>
      <c r="H160" s="113">
        <v>2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234</v>
      </c>
    </row>
    <row r="161" spans="1:47" s="2" customFormat="1" ht="12">
      <c r="A161" s="20"/>
      <c r="B161" s="150"/>
      <c r="C161" s="42"/>
      <c r="D161" s="199" t="s">
        <v>169</v>
      </c>
      <c r="E161" s="42"/>
      <c r="F161" s="200" t="s">
        <v>233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24.2" customHeight="1">
      <c r="A162" s="20"/>
      <c r="B162" s="197"/>
      <c r="C162" s="109" t="s">
        <v>235</v>
      </c>
      <c r="D162" s="109" t="s">
        <v>163</v>
      </c>
      <c r="E162" s="110" t="s">
        <v>236</v>
      </c>
      <c r="F162" s="111" t="s">
        <v>222</v>
      </c>
      <c r="G162" s="112" t="s">
        <v>166</v>
      </c>
      <c r="H162" s="113">
        <v>2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237</v>
      </c>
    </row>
    <row r="163" spans="1:47" s="2" customFormat="1" ht="19.5">
      <c r="A163" s="20"/>
      <c r="B163" s="150"/>
      <c r="C163" s="42"/>
      <c r="D163" s="199" t="s">
        <v>169</v>
      </c>
      <c r="E163" s="42"/>
      <c r="F163" s="200" t="s">
        <v>222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1.75" customHeight="1">
      <c r="A164" s="20"/>
      <c r="B164" s="197"/>
      <c r="C164" s="109" t="s">
        <v>180</v>
      </c>
      <c r="D164" s="109" t="s">
        <v>163</v>
      </c>
      <c r="E164" s="110" t="s">
        <v>238</v>
      </c>
      <c r="F164" s="111" t="s">
        <v>239</v>
      </c>
      <c r="G164" s="112" t="s">
        <v>166</v>
      </c>
      <c r="H164" s="113">
        <v>2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240</v>
      </c>
    </row>
    <row r="165" spans="1:47" s="2" customFormat="1" ht="12">
      <c r="A165" s="20"/>
      <c r="B165" s="150"/>
      <c r="C165" s="42"/>
      <c r="D165" s="199" t="s">
        <v>169</v>
      </c>
      <c r="E165" s="42"/>
      <c r="F165" s="200" t="s">
        <v>239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16.5" customHeight="1">
      <c r="A166" s="20"/>
      <c r="B166" s="197"/>
      <c r="C166" s="109" t="s">
        <v>241</v>
      </c>
      <c r="D166" s="109" t="s">
        <v>163</v>
      </c>
      <c r="E166" s="110" t="s">
        <v>242</v>
      </c>
      <c r="F166" s="111" t="s">
        <v>243</v>
      </c>
      <c r="G166" s="112" t="s">
        <v>166</v>
      </c>
      <c r="H166" s="113">
        <v>2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244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245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247</v>
      </c>
      <c r="F168" s="111" t="s">
        <v>248</v>
      </c>
      <c r="G168" s="112" t="s">
        <v>166</v>
      </c>
      <c r="H168" s="113">
        <v>2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249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248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2:63" s="12" customFormat="1" ht="22.9" customHeight="1">
      <c r="B170" s="190"/>
      <c r="C170" s="103"/>
      <c r="D170" s="191" t="s">
        <v>73</v>
      </c>
      <c r="E170" s="195" t="s">
        <v>250</v>
      </c>
      <c r="F170" s="195" t="s">
        <v>251</v>
      </c>
      <c r="G170" s="103"/>
      <c r="H170" s="103"/>
      <c r="I170" s="193"/>
      <c r="J170" s="193"/>
      <c r="K170" s="196">
        <f>BK170</f>
        <v>0</v>
      </c>
      <c r="M170" s="100"/>
      <c r="N170" s="102"/>
      <c r="O170" s="103"/>
      <c r="P170" s="103"/>
      <c r="Q170" s="104">
        <f>SUM(Q171:Q203)</f>
        <v>0</v>
      </c>
      <c r="R170" s="104">
        <f>SUM(R171:R203)</f>
        <v>0</v>
      </c>
      <c r="S170" s="103"/>
      <c r="T170" s="105">
        <f>SUM(T171:T203)</f>
        <v>0</v>
      </c>
      <c r="U170" s="103"/>
      <c r="V170" s="105">
        <f>SUM(V171:V203)</f>
        <v>0</v>
      </c>
      <c r="W170" s="103"/>
      <c r="X170" s="106">
        <f>SUM(X171:X203)</f>
        <v>0</v>
      </c>
      <c r="AR170" s="101" t="s">
        <v>82</v>
      </c>
      <c r="AT170" s="107" t="s">
        <v>73</v>
      </c>
      <c r="AU170" s="107" t="s">
        <v>82</v>
      </c>
      <c r="AY170" s="101" t="s">
        <v>160</v>
      </c>
      <c r="BK170" s="108">
        <f>SUM(BK171:BK203)</f>
        <v>0</v>
      </c>
    </row>
    <row r="171" spans="1:65" s="2" customFormat="1" ht="24.2" customHeight="1">
      <c r="A171" s="20"/>
      <c r="B171" s="197"/>
      <c r="C171" s="109" t="s">
        <v>8</v>
      </c>
      <c r="D171" s="109" t="s">
        <v>163</v>
      </c>
      <c r="E171" s="110" t="s">
        <v>252</v>
      </c>
      <c r="F171" s="111" t="s">
        <v>253</v>
      </c>
      <c r="G171" s="112" t="s">
        <v>166</v>
      </c>
      <c r="H171" s="113">
        <v>1</v>
      </c>
      <c r="I171" s="114"/>
      <c r="J171" s="115"/>
      <c r="K171" s="198">
        <f>ROUND(P171*H171,2)</f>
        <v>0</v>
      </c>
      <c r="L171" s="180"/>
      <c r="M171" s="116"/>
      <c r="N171" s="117" t="s">
        <v>1</v>
      </c>
      <c r="O171" s="118" t="s">
        <v>37</v>
      </c>
      <c r="P171" s="119">
        <f>I171+J171</f>
        <v>0</v>
      </c>
      <c r="Q171" s="119">
        <f>ROUND(I171*H171,2)</f>
        <v>0</v>
      </c>
      <c r="R171" s="119">
        <f>ROUND(J171*H171,2)</f>
        <v>0</v>
      </c>
      <c r="S171" s="42"/>
      <c r="T171" s="120">
        <f>S171*H171</f>
        <v>0</v>
      </c>
      <c r="U171" s="120">
        <v>0</v>
      </c>
      <c r="V171" s="120">
        <f>U171*H171</f>
        <v>0</v>
      </c>
      <c r="W171" s="120">
        <v>0</v>
      </c>
      <c r="X171" s="121">
        <f>W171*H171</f>
        <v>0</v>
      </c>
      <c r="Y171" s="20"/>
      <c r="Z171" s="20"/>
      <c r="AA171" s="20"/>
      <c r="AB171" s="20"/>
      <c r="AC171" s="20"/>
      <c r="AD171" s="20"/>
      <c r="AE171" s="20"/>
      <c r="AR171" s="122" t="s">
        <v>167</v>
      </c>
      <c r="AT171" s="122" t="s">
        <v>163</v>
      </c>
      <c r="AU171" s="122" t="s">
        <v>84</v>
      </c>
      <c r="AY171" s="14" t="s">
        <v>160</v>
      </c>
      <c r="BE171" s="123">
        <f>IF(O171="základní",K171,0)</f>
        <v>0</v>
      </c>
      <c r="BF171" s="123">
        <f>IF(O171="snížená",K171,0)</f>
        <v>0</v>
      </c>
      <c r="BG171" s="123">
        <f>IF(O171="zákl. přenesená",K171,0)</f>
        <v>0</v>
      </c>
      <c r="BH171" s="123">
        <f>IF(O171="sníž. přenesená",K171,0)</f>
        <v>0</v>
      </c>
      <c r="BI171" s="123">
        <f>IF(O171="nulová",K171,0)</f>
        <v>0</v>
      </c>
      <c r="BJ171" s="14" t="s">
        <v>82</v>
      </c>
      <c r="BK171" s="123">
        <f>ROUND(P171*H171,2)</f>
        <v>0</v>
      </c>
      <c r="BL171" s="14" t="s">
        <v>168</v>
      </c>
      <c r="BM171" s="122" t="s">
        <v>254</v>
      </c>
    </row>
    <row r="172" spans="1:47" s="2" customFormat="1" ht="19.5">
      <c r="A172" s="20"/>
      <c r="B172" s="150"/>
      <c r="C172" s="42"/>
      <c r="D172" s="199" t="s">
        <v>169</v>
      </c>
      <c r="E172" s="42"/>
      <c r="F172" s="200" t="s">
        <v>253</v>
      </c>
      <c r="G172" s="42"/>
      <c r="H172" s="42"/>
      <c r="I172" s="201"/>
      <c r="J172" s="201"/>
      <c r="K172" s="151"/>
      <c r="L172" s="20"/>
      <c r="M172" s="21"/>
      <c r="N172" s="124"/>
      <c r="O172" s="125"/>
      <c r="P172" s="42"/>
      <c r="Q172" s="42"/>
      <c r="R172" s="42"/>
      <c r="S172" s="42"/>
      <c r="T172" s="42"/>
      <c r="U172" s="42"/>
      <c r="V172" s="42"/>
      <c r="W172" s="42"/>
      <c r="X172" s="43"/>
      <c r="Y172" s="20"/>
      <c r="Z172" s="20"/>
      <c r="AA172" s="20"/>
      <c r="AB172" s="20"/>
      <c r="AC172" s="20"/>
      <c r="AD172" s="20"/>
      <c r="AE172" s="20"/>
      <c r="AT172" s="14" t="s">
        <v>169</v>
      </c>
      <c r="AU172" s="14" t="s">
        <v>84</v>
      </c>
    </row>
    <row r="173" spans="1:47" s="2" customFormat="1" ht="117">
      <c r="A173" s="20"/>
      <c r="B173" s="150"/>
      <c r="C173" s="42"/>
      <c r="D173" s="199" t="s">
        <v>171</v>
      </c>
      <c r="E173" s="42"/>
      <c r="F173" s="202" t="s">
        <v>439</v>
      </c>
      <c r="G173" s="42"/>
      <c r="H173" s="42"/>
      <c r="I173" s="201"/>
      <c r="J173" s="201"/>
      <c r="K173" s="151"/>
      <c r="L173" s="20"/>
      <c r="M173" s="21"/>
      <c r="N173" s="124"/>
      <c r="O173" s="125"/>
      <c r="P173" s="42"/>
      <c r="Q173" s="42"/>
      <c r="R173" s="42"/>
      <c r="S173" s="42"/>
      <c r="T173" s="42"/>
      <c r="U173" s="42"/>
      <c r="V173" s="42"/>
      <c r="W173" s="42"/>
      <c r="X173" s="43"/>
      <c r="Y173" s="20"/>
      <c r="Z173" s="20"/>
      <c r="AA173" s="20"/>
      <c r="AB173" s="20"/>
      <c r="AC173" s="20"/>
      <c r="AD173" s="20"/>
      <c r="AE173" s="20"/>
      <c r="AT173" s="14" t="s">
        <v>171</v>
      </c>
      <c r="AU173" s="14" t="s">
        <v>84</v>
      </c>
    </row>
    <row r="174" spans="1:65" s="2" customFormat="1" ht="16.5" customHeight="1">
      <c r="A174" s="20"/>
      <c r="B174" s="197"/>
      <c r="C174" s="109" t="s">
        <v>256</v>
      </c>
      <c r="D174" s="109" t="s">
        <v>163</v>
      </c>
      <c r="E174" s="110" t="s">
        <v>257</v>
      </c>
      <c r="F174" s="111" t="s">
        <v>258</v>
      </c>
      <c r="G174" s="112" t="s">
        <v>166</v>
      </c>
      <c r="H174" s="113">
        <v>1</v>
      </c>
      <c r="I174" s="114"/>
      <c r="J174" s="115"/>
      <c r="K174" s="198">
        <f>ROUND(P174*H174,2)</f>
        <v>0</v>
      </c>
      <c r="L174" s="180"/>
      <c r="M174" s="116"/>
      <c r="N174" s="117" t="s">
        <v>1</v>
      </c>
      <c r="O174" s="118" t="s">
        <v>37</v>
      </c>
      <c r="P174" s="119">
        <f>I174+J174</f>
        <v>0</v>
      </c>
      <c r="Q174" s="119">
        <f>ROUND(I174*H174,2)</f>
        <v>0</v>
      </c>
      <c r="R174" s="119">
        <f>ROUND(J174*H174,2)</f>
        <v>0</v>
      </c>
      <c r="S174" s="42"/>
      <c r="T174" s="120">
        <f>S174*H174</f>
        <v>0</v>
      </c>
      <c r="U174" s="120">
        <v>0</v>
      </c>
      <c r="V174" s="120">
        <f>U174*H174</f>
        <v>0</v>
      </c>
      <c r="W174" s="120">
        <v>0</v>
      </c>
      <c r="X174" s="121">
        <f>W174*H174</f>
        <v>0</v>
      </c>
      <c r="Y174" s="20"/>
      <c r="Z174" s="20"/>
      <c r="AA174" s="20"/>
      <c r="AB174" s="20"/>
      <c r="AC174" s="20"/>
      <c r="AD174" s="20"/>
      <c r="AE174" s="20"/>
      <c r="AR174" s="122" t="s">
        <v>167</v>
      </c>
      <c r="AT174" s="122" t="s">
        <v>163</v>
      </c>
      <c r="AU174" s="122" t="s">
        <v>84</v>
      </c>
      <c r="AY174" s="14" t="s">
        <v>160</v>
      </c>
      <c r="BE174" s="123">
        <f>IF(O174="základní",K174,0)</f>
        <v>0</v>
      </c>
      <c r="BF174" s="123">
        <f>IF(O174="snížená",K174,0)</f>
        <v>0</v>
      </c>
      <c r="BG174" s="123">
        <f>IF(O174="zákl. přenesená",K174,0)</f>
        <v>0</v>
      </c>
      <c r="BH174" s="123">
        <f>IF(O174="sníž. přenesená",K174,0)</f>
        <v>0</v>
      </c>
      <c r="BI174" s="123">
        <f>IF(O174="nulová",K174,0)</f>
        <v>0</v>
      </c>
      <c r="BJ174" s="14" t="s">
        <v>82</v>
      </c>
      <c r="BK174" s="123">
        <f>ROUND(P174*H174,2)</f>
        <v>0</v>
      </c>
      <c r="BL174" s="14" t="s">
        <v>168</v>
      </c>
      <c r="BM174" s="122" t="s">
        <v>259</v>
      </c>
    </row>
    <row r="175" spans="1:47" s="2" customFormat="1" ht="12">
      <c r="A175" s="20"/>
      <c r="B175" s="150"/>
      <c r="C175" s="42"/>
      <c r="D175" s="199" t="s">
        <v>169</v>
      </c>
      <c r="E175" s="42"/>
      <c r="F175" s="200" t="s">
        <v>258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169</v>
      </c>
      <c r="AU175" s="14" t="s">
        <v>84</v>
      </c>
    </row>
    <row r="176" spans="1:47" s="2" customFormat="1" ht="321.75">
      <c r="A176" s="20"/>
      <c r="B176" s="150"/>
      <c r="C176" s="42"/>
      <c r="D176" s="199" t="s">
        <v>171</v>
      </c>
      <c r="E176" s="42"/>
      <c r="F176" s="202" t="s">
        <v>481</v>
      </c>
      <c r="G176" s="42"/>
      <c r="H176" s="42"/>
      <c r="I176" s="201"/>
      <c r="J176" s="201"/>
      <c r="K176" s="151"/>
      <c r="L176" s="20"/>
      <c r="M176" s="21"/>
      <c r="N176" s="124"/>
      <c r="O176" s="125"/>
      <c r="P176" s="42"/>
      <c r="Q176" s="42"/>
      <c r="R176" s="42"/>
      <c r="S176" s="42"/>
      <c r="T176" s="42"/>
      <c r="U176" s="42"/>
      <c r="V176" s="42"/>
      <c r="W176" s="42"/>
      <c r="X176" s="43"/>
      <c r="Y176" s="20"/>
      <c r="Z176" s="20"/>
      <c r="AA176" s="20"/>
      <c r="AB176" s="20"/>
      <c r="AC176" s="20"/>
      <c r="AD176" s="20"/>
      <c r="AE176" s="20"/>
      <c r="AT176" s="14" t="s">
        <v>171</v>
      </c>
      <c r="AU176" s="14" t="s">
        <v>84</v>
      </c>
    </row>
    <row r="177" spans="1:65" s="2" customFormat="1" ht="21.75" customHeight="1">
      <c r="A177" s="20"/>
      <c r="B177" s="197"/>
      <c r="C177" s="109" t="s">
        <v>260</v>
      </c>
      <c r="D177" s="109" t="s">
        <v>163</v>
      </c>
      <c r="E177" s="110" t="s">
        <v>261</v>
      </c>
      <c r="F177" s="111" t="s">
        <v>262</v>
      </c>
      <c r="G177" s="112" t="s">
        <v>166</v>
      </c>
      <c r="H177" s="113">
        <v>1</v>
      </c>
      <c r="I177" s="114"/>
      <c r="J177" s="115"/>
      <c r="K177" s="198">
        <f>ROUND(P177*H177,2)</f>
        <v>0</v>
      </c>
      <c r="L177" s="180"/>
      <c r="M177" s="116"/>
      <c r="N177" s="117" t="s">
        <v>1</v>
      </c>
      <c r="O177" s="118" t="s">
        <v>37</v>
      </c>
      <c r="P177" s="119">
        <f>I177+J177</f>
        <v>0</v>
      </c>
      <c r="Q177" s="119">
        <f>ROUND(I177*H177,2)</f>
        <v>0</v>
      </c>
      <c r="R177" s="119">
        <f>ROUND(J177*H177,2)</f>
        <v>0</v>
      </c>
      <c r="S177" s="42"/>
      <c r="T177" s="120">
        <f>S177*H177</f>
        <v>0</v>
      </c>
      <c r="U177" s="120">
        <v>0</v>
      </c>
      <c r="V177" s="120">
        <f>U177*H177</f>
        <v>0</v>
      </c>
      <c r="W177" s="120">
        <v>0</v>
      </c>
      <c r="X177" s="121">
        <f>W177*H177</f>
        <v>0</v>
      </c>
      <c r="Y177" s="20"/>
      <c r="Z177" s="20"/>
      <c r="AA177" s="20"/>
      <c r="AB177" s="20"/>
      <c r="AC177" s="20"/>
      <c r="AD177" s="20"/>
      <c r="AE177" s="20"/>
      <c r="AR177" s="122" t="s">
        <v>167</v>
      </c>
      <c r="AT177" s="122" t="s">
        <v>163</v>
      </c>
      <c r="AU177" s="122" t="s">
        <v>84</v>
      </c>
      <c r="AY177" s="14" t="s">
        <v>160</v>
      </c>
      <c r="BE177" s="123">
        <f>IF(O177="základní",K177,0)</f>
        <v>0</v>
      </c>
      <c r="BF177" s="123">
        <f>IF(O177="snížená",K177,0)</f>
        <v>0</v>
      </c>
      <c r="BG177" s="123">
        <f>IF(O177="zákl. přenesená",K177,0)</f>
        <v>0</v>
      </c>
      <c r="BH177" s="123">
        <f>IF(O177="sníž. přenesená",K177,0)</f>
        <v>0</v>
      </c>
      <c r="BI177" s="123">
        <f>IF(O177="nulová",K177,0)</f>
        <v>0</v>
      </c>
      <c r="BJ177" s="14" t="s">
        <v>82</v>
      </c>
      <c r="BK177" s="123">
        <f>ROUND(P177*H177,2)</f>
        <v>0</v>
      </c>
      <c r="BL177" s="14" t="s">
        <v>168</v>
      </c>
      <c r="BM177" s="122" t="s">
        <v>263</v>
      </c>
    </row>
    <row r="178" spans="1:47" s="2" customFormat="1" ht="12">
      <c r="A178" s="20"/>
      <c r="B178" s="150"/>
      <c r="C178" s="42"/>
      <c r="D178" s="199" t="s">
        <v>169</v>
      </c>
      <c r="E178" s="42"/>
      <c r="F178" s="200" t="s">
        <v>262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169</v>
      </c>
      <c r="AU178" s="14" t="s">
        <v>84</v>
      </c>
    </row>
    <row r="179" spans="1:47" s="2" customFormat="1" ht="48.75">
      <c r="A179" s="20"/>
      <c r="B179" s="150"/>
      <c r="C179" s="42"/>
      <c r="D179" s="199" t="s">
        <v>171</v>
      </c>
      <c r="E179" s="42"/>
      <c r="F179" s="202" t="s">
        <v>487</v>
      </c>
      <c r="G179" s="42"/>
      <c r="H179" s="42"/>
      <c r="I179" s="201"/>
      <c r="J179" s="201"/>
      <c r="K179" s="151"/>
      <c r="L179" s="20"/>
      <c r="M179" s="21"/>
      <c r="N179" s="124"/>
      <c r="O179" s="125"/>
      <c r="P179" s="42"/>
      <c r="Q179" s="42"/>
      <c r="R179" s="42"/>
      <c r="S179" s="42"/>
      <c r="T179" s="42"/>
      <c r="U179" s="42"/>
      <c r="V179" s="42"/>
      <c r="W179" s="42"/>
      <c r="X179" s="43"/>
      <c r="Y179" s="20"/>
      <c r="Z179" s="20"/>
      <c r="AA179" s="20"/>
      <c r="AB179" s="20"/>
      <c r="AC179" s="20"/>
      <c r="AD179" s="20"/>
      <c r="AE179" s="20"/>
      <c r="AT179" s="14" t="s">
        <v>171</v>
      </c>
      <c r="AU179" s="14" t="s">
        <v>84</v>
      </c>
    </row>
    <row r="180" spans="1:65" s="2" customFormat="1" ht="24.2" customHeight="1">
      <c r="A180" s="20"/>
      <c r="B180" s="197"/>
      <c r="C180" s="109" t="s">
        <v>264</v>
      </c>
      <c r="D180" s="109" t="s">
        <v>163</v>
      </c>
      <c r="E180" s="110" t="s">
        <v>265</v>
      </c>
      <c r="F180" s="111" t="s">
        <v>266</v>
      </c>
      <c r="G180" s="112" t="s">
        <v>166</v>
      </c>
      <c r="H180" s="113">
        <v>1</v>
      </c>
      <c r="I180" s="114"/>
      <c r="J180" s="115"/>
      <c r="K180" s="198">
        <f>ROUND(P180*H180,2)</f>
        <v>0</v>
      </c>
      <c r="L180" s="180"/>
      <c r="M180" s="116"/>
      <c r="N180" s="117" t="s">
        <v>1</v>
      </c>
      <c r="O180" s="118" t="s">
        <v>37</v>
      </c>
      <c r="P180" s="119">
        <f>I180+J180</f>
        <v>0</v>
      </c>
      <c r="Q180" s="119">
        <f>ROUND(I180*H180,2)</f>
        <v>0</v>
      </c>
      <c r="R180" s="119">
        <f>ROUND(J180*H180,2)</f>
        <v>0</v>
      </c>
      <c r="S180" s="42"/>
      <c r="T180" s="120">
        <f>S180*H180</f>
        <v>0</v>
      </c>
      <c r="U180" s="120">
        <v>0</v>
      </c>
      <c r="V180" s="120">
        <f>U180*H180</f>
        <v>0</v>
      </c>
      <c r="W180" s="120">
        <v>0</v>
      </c>
      <c r="X180" s="121">
        <f>W180*H180</f>
        <v>0</v>
      </c>
      <c r="Y180" s="20"/>
      <c r="Z180" s="20"/>
      <c r="AA180" s="20"/>
      <c r="AB180" s="20"/>
      <c r="AC180" s="20"/>
      <c r="AD180" s="20"/>
      <c r="AE180" s="20"/>
      <c r="AR180" s="122" t="s">
        <v>167</v>
      </c>
      <c r="AT180" s="122" t="s">
        <v>163</v>
      </c>
      <c r="AU180" s="122" t="s">
        <v>84</v>
      </c>
      <c r="AY180" s="14" t="s">
        <v>160</v>
      </c>
      <c r="BE180" s="123">
        <f>IF(O180="základní",K180,0)</f>
        <v>0</v>
      </c>
      <c r="BF180" s="123">
        <f>IF(O180="snížená",K180,0)</f>
        <v>0</v>
      </c>
      <c r="BG180" s="123">
        <f>IF(O180="zákl. přenesená",K180,0)</f>
        <v>0</v>
      </c>
      <c r="BH180" s="123">
        <f>IF(O180="sníž. přenesená",K180,0)</f>
        <v>0</v>
      </c>
      <c r="BI180" s="123">
        <f>IF(O180="nulová",K180,0)</f>
        <v>0</v>
      </c>
      <c r="BJ180" s="14" t="s">
        <v>82</v>
      </c>
      <c r="BK180" s="123">
        <f>ROUND(P180*H180,2)</f>
        <v>0</v>
      </c>
      <c r="BL180" s="14" t="s">
        <v>168</v>
      </c>
      <c r="BM180" s="122" t="s">
        <v>267</v>
      </c>
    </row>
    <row r="181" spans="1:47" s="2" customFormat="1" ht="12">
      <c r="A181" s="20"/>
      <c r="B181" s="150"/>
      <c r="C181" s="42"/>
      <c r="D181" s="199" t="s">
        <v>169</v>
      </c>
      <c r="E181" s="42"/>
      <c r="F181" s="200" t="s">
        <v>266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169</v>
      </c>
      <c r="AU181" s="14" t="s">
        <v>84</v>
      </c>
    </row>
    <row r="182" spans="1:47" s="2" customFormat="1" ht="48.75">
      <c r="A182" s="20"/>
      <c r="B182" s="150"/>
      <c r="C182" s="42"/>
      <c r="D182" s="199" t="s">
        <v>171</v>
      </c>
      <c r="E182" s="42"/>
      <c r="F182" s="202" t="s">
        <v>486</v>
      </c>
      <c r="G182" s="42"/>
      <c r="H182" s="42"/>
      <c r="I182" s="201"/>
      <c r="J182" s="201"/>
      <c r="K182" s="151"/>
      <c r="L182" s="20"/>
      <c r="M182" s="21"/>
      <c r="N182" s="124"/>
      <c r="O182" s="125"/>
      <c r="P182" s="42"/>
      <c r="Q182" s="42"/>
      <c r="R182" s="42"/>
      <c r="S182" s="42"/>
      <c r="T182" s="42"/>
      <c r="U182" s="42"/>
      <c r="V182" s="42"/>
      <c r="W182" s="42"/>
      <c r="X182" s="43"/>
      <c r="Y182" s="20"/>
      <c r="Z182" s="20"/>
      <c r="AA182" s="20"/>
      <c r="AB182" s="20"/>
      <c r="AC182" s="20"/>
      <c r="AD182" s="20"/>
      <c r="AE182" s="20"/>
      <c r="AT182" s="14" t="s">
        <v>171</v>
      </c>
      <c r="AU182" s="14" t="s">
        <v>84</v>
      </c>
    </row>
    <row r="183" spans="1:65" s="2" customFormat="1" ht="16.5" customHeight="1">
      <c r="A183" s="20"/>
      <c r="B183" s="197"/>
      <c r="C183" s="109" t="s">
        <v>268</v>
      </c>
      <c r="D183" s="109" t="s">
        <v>163</v>
      </c>
      <c r="E183" s="110" t="s">
        <v>269</v>
      </c>
      <c r="F183" s="111" t="s">
        <v>491</v>
      </c>
      <c r="G183" s="112" t="s">
        <v>166</v>
      </c>
      <c r="H183" s="113">
        <v>1</v>
      </c>
      <c r="I183" s="114"/>
      <c r="J183" s="115"/>
      <c r="K183" s="198">
        <f>ROUND(P183*H183,2)</f>
        <v>0</v>
      </c>
      <c r="L183" s="180"/>
      <c r="M183" s="116"/>
      <c r="N183" s="117" t="s">
        <v>1</v>
      </c>
      <c r="O183" s="118" t="s">
        <v>37</v>
      </c>
      <c r="P183" s="119">
        <f>I183+J183</f>
        <v>0</v>
      </c>
      <c r="Q183" s="119">
        <f>ROUND(I183*H183,2)</f>
        <v>0</v>
      </c>
      <c r="R183" s="119">
        <f>ROUND(J183*H183,2)</f>
        <v>0</v>
      </c>
      <c r="S183" s="42"/>
      <c r="T183" s="120">
        <f>S183*H183</f>
        <v>0</v>
      </c>
      <c r="U183" s="120">
        <v>0</v>
      </c>
      <c r="V183" s="120">
        <f>U183*H183</f>
        <v>0</v>
      </c>
      <c r="W183" s="120">
        <v>0</v>
      </c>
      <c r="X183" s="121">
        <f>W183*H183</f>
        <v>0</v>
      </c>
      <c r="Y183" s="20"/>
      <c r="Z183" s="20"/>
      <c r="AA183" s="20"/>
      <c r="AB183" s="20"/>
      <c r="AC183" s="20"/>
      <c r="AD183" s="20"/>
      <c r="AE183" s="20"/>
      <c r="AR183" s="122" t="s">
        <v>167</v>
      </c>
      <c r="AT183" s="122" t="s">
        <v>163</v>
      </c>
      <c r="AU183" s="122" t="s">
        <v>84</v>
      </c>
      <c r="AY183" s="14" t="s">
        <v>160</v>
      </c>
      <c r="BE183" s="123">
        <f>IF(O183="základní",K183,0)</f>
        <v>0</v>
      </c>
      <c r="BF183" s="123">
        <f>IF(O183="snížená",K183,0)</f>
        <v>0</v>
      </c>
      <c r="BG183" s="123">
        <f>IF(O183="zákl. přenesená",K183,0)</f>
        <v>0</v>
      </c>
      <c r="BH183" s="123">
        <f>IF(O183="sníž. přenesená",K183,0)</f>
        <v>0</v>
      </c>
      <c r="BI183" s="123">
        <f>IF(O183="nulová",K183,0)</f>
        <v>0</v>
      </c>
      <c r="BJ183" s="14" t="s">
        <v>82</v>
      </c>
      <c r="BK183" s="123">
        <f>ROUND(P183*H183,2)</f>
        <v>0</v>
      </c>
      <c r="BL183" s="14" t="s">
        <v>168</v>
      </c>
      <c r="BM183" s="122" t="s">
        <v>270</v>
      </c>
    </row>
    <row r="184" spans="1:47" s="2" customFormat="1" ht="58.5">
      <c r="A184" s="20"/>
      <c r="B184" s="150"/>
      <c r="C184" s="42"/>
      <c r="D184" s="199" t="s">
        <v>169</v>
      </c>
      <c r="E184" s="42"/>
      <c r="F184" s="200" t="s">
        <v>492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169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271</v>
      </c>
      <c r="F185" s="111" t="s">
        <v>272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273</v>
      </c>
    </row>
    <row r="186" spans="1:47" s="2" customFormat="1" ht="12">
      <c r="A186" s="20"/>
      <c r="B186" s="150"/>
      <c r="C186" s="42"/>
      <c r="D186" s="199" t="s">
        <v>169</v>
      </c>
      <c r="E186" s="42"/>
      <c r="F186" s="200" t="s">
        <v>272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65" s="2" customFormat="1" ht="21.75" customHeight="1">
      <c r="A187" s="20"/>
      <c r="B187" s="197"/>
      <c r="C187" s="109" t="s">
        <v>274</v>
      </c>
      <c r="D187" s="109" t="s">
        <v>163</v>
      </c>
      <c r="E187" s="110" t="s">
        <v>275</v>
      </c>
      <c r="F187" s="111" t="s">
        <v>276</v>
      </c>
      <c r="G187" s="112" t="s">
        <v>277</v>
      </c>
      <c r="H187" s="113">
        <v>305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278</v>
      </c>
    </row>
    <row r="188" spans="1:47" s="2" customFormat="1" ht="12">
      <c r="A188" s="20"/>
      <c r="B188" s="150"/>
      <c r="C188" s="42"/>
      <c r="D188" s="199" t="s">
        <v>169</v>
      </c>
      <c r="E188" s="42"/>
      <c r="F188" s="200" t="s">
        <v>276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16.5" customHeight="1">
      <c r="A189" s="20"/>
      <c r="B189" s="197"/>
      <c r="C189" s="109" t="s">
        <v>279</v>
      </c>
      <c r="D189" s="109" t="s">
        <v>163</v>
      </c>
      <c r="E189" s="110" t="s">
        <v>280</v>
      </c>
      <c r="F189" s="111" t="s">
        <v>281</v>
      </c>
      <c r="G189" s="112" t="s">
        <v>277</v>
      </c>
      <c r="H189" s="113">
        <v>100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282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281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24.2" customHeight="1">
      <c r="A191" s="20"/>
      <c r="B191" s="197"/>
      <c r="C191" s="109" t="s">
        <v>283</v>
      </c>
      <c r="D191" s="109" t="s">
        <v>163</v>
      </c>
      <c r="E191" s="110" t="s">
        <v>284</v>
      </c>
      <c r="F191" s="111" t="s">
        <v>285</v>
      </c>
      <c r="G191" s="112" t="s">
        <v>286</v>
      </c>
      <c r="H191" s="113">
        <v>1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287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285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24.2" customHeight="1">
      <c r="A193" s="20"/>
      <c r="B193" s="197"/>
      <c r="C193" s="109" t="s">
        <v>254</v>
      </c>
      <c r="D193" s="109" t="s">
        <v>163</v>
      </c>
      <c r="E193" s="110" t="s">
        <v>288</v>
      </c>
      <c r="F193" s="111" t="s">
        <v>289</v>
      </c>
      <c r="G193" s="112" t="s">
        <v>166</v>
      </c>
      <c r="H193" s="113">
        <v>1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290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289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16.5" customHeight="1">
      <c r="A195" s="20"/>
      <c r="B195" s="197"/>
      <c r="C195" s="109" t="s">
        <v>291</v>
      </c>
      <c r="D195" s="109" t="s">
        <v>163</v>
      </c>
      <c r="E195" s="110" t="s">
        <v>292</v>
      </c>
      <c r="F195" s="111" t="s">
        <v>293</v>
      </c>
      <c r="G195" s="112" t="s">
        <v>166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294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293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16.5" customHeight="1">
      <c r="A197" s="20"/>
      <c r="B197" s="197"/>
      <c r="C197" s="109" t="s">
        <v>259</v>
      </c>
      <c r="D197" s="109" t="s">
        <v>163</v>
      </c>
      <c r="E197" s="110" t="s">
        <v>295</v>
      </c>
      <c r="F197" s="111" t="s">
        <v>296</v>
      </c>
      <c r="G197" s="112" t="s">
        <v>297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298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296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24.2" customHeight="1">
      <c r="A199" s="20"/>
      <c r="B199" s="197"/>
      <c r="C199" s="109" t="s">
        <v>299</v>
      </c>
      <c r="D199" s="109" t="s">
        <v>163</v>
      </c>
      <c r="E199" s="110" t="s">
        <v>300</v>
      </c>
      <c r="F199" s="111" t="s">
        <v>493</v>
      </c>
      <c r="G199" s="112" t="s">
        <v>166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302</v>
      </c>
    </row>
    <row r="200" spans="1:65" s="2" customFormat="1" ht="24.2" customHeight="1">
      <c r="A200" s="20"/>
      <c r="B200" s="197"/>
      <c r="C200" s="109" t="s">
        <v>263</v>
      </c>
      <c r="D200" s="109" t="s">
        <v>163</v>
      </c>
      <c r="E200" s="110" t="s">
        <v>303</v>
      </c>
      <c r="F200" s="111" t="s">
        <v>304</v>
      </c>
      <c r="G200" s="112" t="s">
        <v>166</v>
      </c>
      <c r="H200" s="113">
        <v>1</v>
      </c>
      <c r="I200" s="114"/>
      <c r="J200" s="115"/>
      <c r="K200" s="198">
        <f>ROUND(P200*H200,2)</f>
        <v>0</v>
      </c>
      <c r="L200" s="180"/>
      <c r="M200" s="116"/>
      <c r="N200" s="117" t="s">
        <v>1</v>
      </c>
      <c r="O200" s="118" t="s">
        <v>37</v>
      </c>
      <c r="P200" s="119">
        <f>I200+J200</f>
        <v>0</v>
      </c>
      <c r="Q200" s="119">
        <f>ROUND(I200*H200,2)</f>
        <v>0</v>
      </c>
      <c r="R200" s="119">
        <f>ROUND(J200*H200,2)</f>
        <v>0</v>
      </c>
      <c r="S200" s="42"/>
      <c r="T200" s="120">
        <f>S200*H200</f>
        <v>0</v>
      </c>
      <c r="U200" s="120">
        <v>0</v>
      </c>
      <c r="V200" s="120">
        <f>U200*H200</f>
        <v>0</v>
      </c>
      <c r="W200" s="120">
        <v>0</v>
      </c>
      <c r="X200" s="121">
        <f>W200*H200</f>
        <v>0</v>
      </c>
      <c r="Y200" s="20"/>
      <c r="Z200" s="20"/>
      <c r="AA200" s="20"/>
      <c r="AB200" s="20"/>
      <c r="AC200" s="20"/>
      <c r="AD200" s="20"/>
      <c r="AE200" s="20"/>
      <c r="AR200" s="122" t="s">
        <v>167</v>
      </c>
      <c r="AT200" s="122" t="s">
        <v>163</v>
      </c>
      <c r="AU200" s="122" t="s">
        <v>84</v>
      </c>
      <c r="AY200" s="14" t="s">
        <v>160</v>
      </c>
      <c r="BE200" s="123">
        <f>IF(O200="základní",K200,0)</f>
        <v>0</v>
      </c>
      <c r="BF200" s="123">
        <f>IF(O200="snížená",K200,0)</f>
        <v>0</v>
      </c>
      <c r="BG200" s="123">
        <f>IF(O200="zákl. přenesená",K200,0)</f>
        <v>0</v>
      </c>
      <c r="BH200" s="123">
        <f>IF(O200="sníž. přenesená",K200,0)</f>
        <v>0</v>
      </c>
      <c r="BI200" s="123">
        <f>IF(O200="nulová",K200,0)</f>
        <v>0</v>
      </c>
      <c r="BJ200" s="14" t="s">
        <v>82</v>
      </c>
      <c r="BK200" s="123">
        <f>ROUND(P200*H200,2)</f>
        <v>0</v>
      </c>
      <c r="BL200" s="14" t="s">
        <v>168</v>
      </c>
      <c r="BM200" s="122" t="s">
        <v>305</v>
      </c>
    </row>
    <row r="201" spans="1:47" s="2" customFormat="1" ht="12">
      <c r="A201" s="20"/>
      <c r="B201" s="150"/>
      <c r="C201" s="42"/>
      <c r="D201" s="199" t="s">
        <v>169</v>
      </c>
      <c r="E201" s="42"/>
      <c r="F201" s="200" t="s">
        <v>304</v>
      </c>
      <c r="G201" s="42"/>
      <c r="H201" s="42"/>
      <c r="I201" s="201"/>
      <c r="J201" s="201"/>
      <c r="K201" s="151"/>
      <c r="L201" s="20"/>
      <c r="M201" s="21"/>
      <c r="N201" s="124"/>
      <c r="O201" s="125"/>
      <c r="P201" s="42"/>
      <c r="Q201" s="42"/>
      <c r="R201" s="42"/>
      <c r="S201" s="42"/>
      <c r="T201" s="42"/>
      <c r="U201" s="42"/>
      <c r="V201" s="42"/>
      <c r="W201" s="42"/>
      <c r="X201" s="43"/>
      <c r="Y201" s="20"/>
      <c r="Z201" s="20"/>
      <c r="AA201" s="20"/>
      <c r="AB201" s="20"/>
      <c r="AC201" s="20"/>
      <c r="AD201" s="20"/>
      <c r="AE201" s="20"/>
      <c r="AT201" s="14" t="s">
        <v>169</v>
      </c>
      <c r="AU201" s="14" t="s">
        <v>84</v>
      </c>
    </row>
    <row r="202" spans="1:65" s="2" customFormat="1" ht="72">
      <c r="A202" s="20"/>
      <c r="B202" s="197"/>
      <c r="C202" s="109" t="s">
        <v>306</v>
      </c>
      <c r="D202" s="109" t="s">
        <v>163</v>
      </c>
      <c r="E202" s="110" t="s">
        <v>307</v>
      </c>
      <c r="F202" s="111" t="s">
        <v>488</v>
      </c>
      <c r="G202" s="112" t="s">
        <v>166</v>
      </c>
      <c r="H202" s="113">
        <v>1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308</v>
      </c>
    </row>
    <row r="203" spans="1:47" s="2" customFormat="1" ht="12">
      <c r="A203" s="20"/>
      <c r="B203" s="150"/>
      <c r="C203" s="42"/>
      <c r="D203" s="199" t="s">
        <v>169</v>
      </c>
      <c r="E203" s="42"/>
      <c r="F203" s="200"/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169</v>
      </c>
      <c r="AU203" s="14" t="s">
        <v>84</v>
      </c>
    </row>
    <row r="204" spans="2:63" s="12" customFormat="1" ht="22.9" customHeight="1">
      <c r="B204" s="190"/>
      <c r="C204" s="103"/>
      <c r="D204" s="191" t="s">
        <v>73</v>
      </c>
      <c r="E204" s="195" t="s">
        <v>309</v>
      </c>
      <c r="F204" s="195" t="s">
        <v>309</v>
      </c>
      <c r="G204" s="103"/>
      <c r="H204" s="103"/>
      <c r="I204" s="193"/>
      <c r="J204" s="193"/>
      <c r="K204" s="196">
        <f>BK204</f>
        <v>0</v>
      </c>
      <c r="M204" s="100"/>
      <c r="N204" s="102"/>
      <c r="O204" s="103"/>
      <c r="P204" s="103"/>
      <c r="Q204" s="104">
        <f>SUM(Q205:Q214)</f>
        <v>0</v>
      </c>
      <c r="R204" s="104">
        <f>SUM(R205:R214)</f>
        <v>0</v>
      </c>
      <c r="S204" s="103"/>
      <c r="T204" s="105">
        <f>SUM(T205:T214)</f>
        <v>0</v>
      </c>
      <c r="U204" s="103"/>
      <c r="V204" s="105">
        <f>SUM(V205:V214)</f>
        <v>0</v>
      </c>
      <c r="W204" s="103"/>
      <c r="X204" s="106">
        <f>SUM(X205:X214)</f>
        <v>0</v>
      </c>
      <c r="AR204" s="101" t="s">
        <v>82</v>
      </c>
      <c r="AT204" s="107" t="s">
        <v>73</v>
      </c>
      <c r="AU204" s="107" t="s">
        <v>82</v>
      </c>
      <c r="AY204" s="101" t="s">
        <v>160</v>
      </c>
      <c r="BK204" s="108">
        <f>SUM(BK205:BK214)</f>
        <v>0</v>
      </c>
    </row>
    <row r="205" spans="1:65" s="2" customFormat="1" ht="24.2" customHeight="1">
      <c r="A205" s="20"/>
      <c r="B205" s="197"/>
      <c r="C205" s="126" t="s">
        <v>267</v>
      </c>
      <c r="D205" s="126" t="s">
        <v>182</v>
      </c>
      <c r="E205" s="127" t="s">
        <v>310</v>
      </c>
      <c r="F205" s="128" t="s">
        <v>311</v>
      </c>
      <c r="G205" s="129" t="s">
        <v>312</v>
      </c>
      <c r="H205" s="130">
        <v>1</v>
      </c>
      <c r="I205" s="131"/>
      <c r="J205" s="131"/>
      <c r="K205" s="203">
        <f>ROUND(P205*H205,2)</f>
        <v>0</v>
      </c>
      <c r="L205" s="181"/>
      <c r="M205" s="21"/>
      <c r="N205" s="132" t="s">
        <v>1</v>
      </c>
      <c r="O205" s="118" t="s">
        <v>37</v>
      </c>
      <c r="P205" s="119">
        <f>I205+J205</f>
        <v>0</v>
      </c>
      <c r="Q205" s="119">
        <f>ROUND(I205*H205,2)</f>
        <v>0</v>
      </c>
      <c r="R205" s="119">
        <f>ROUND(J205*H205,2)</f>
        <v>0</v>
      </c>
      <c r="S205" s="42"/>
      <c r="T205" s="120">
        <f>S205*H205</f>
        <v>0</v>
      </c>
      <c r="U205" s="120">
        <v>0</v>
      </c>
      <c r="V205" s="120">
        <f>U205*H205</f>
        <v>0</v>
      </c>
      <c r="W205" s="120">
        <v>0</v>
      </c>
      <c r="X205" s="121">
        <f>W205*H205</f>
        <v>0</v>
      </c>
      <c r="Y205" s="20"/>
      <c r="Z205" s="20"/>
      <c r="AA205" s="20"/>
      <c r="AB205" s="20"/>
      <c r="AC205" s="20"/>
      <c r="AD205" s="20"/>
      <c r="AE205" s="20"/>
      <c r="AR205" s="122" t="s">
        <v>168</v>
      </c>
      <c r="AT205" s="122" t="s">
        <v>182</v>
      </c>
      <c r="AU205" s="122" t="s">
        <v>84</v>
      </c>
      <c r="AY205" s="14" t="s">
        <v>160</v>
      </c>
      <c r="BE205" s="123">
        <f>IF(O205="základní",K205,0)</f>
        <v>0</v>
      </c>
      <c r="BF205" s="123">
        <f>IF(O205="snížená",K205,0)</f>
        <v>0</v>
      </c>
      <c r="BG205" s="123">
        <f>IF(O205="zákl. přenesená",K205,0)</f>
        <v>0</v>
      </c>
      <c r="BH205" s="123">
        <f>IF(O205="sníž. přenesená",K205,0)</f>
        <v>0</v>
      </c>
      <c r="BI205" s="123">
        <f>IF(O205="nulová",K205,0)</f>
        <v>0</v>
      </c>
      <c r="BJ205" s="14" t="s">
        <v>82</v>
      </c>
      <c r="BK205" s="123">
        <f>ROUND(P205*H205,2)</f>
        <v>0</v>
      </c>
      <c r="BL205" s="14" t="s">
        <v>168</v>
      </c>
      <c r="BM205" s="122" t="s">
        <v>313</v>
      </c>
    </row>
    <row r="206" spans="1:47" s="2" customFormat="1" ht="12">
      <c r="A206" s="20"/>
      <c r="B206" s="150"/>
      <c r="C206" s="42"/>
      <c r="D206" s="199" t="s">
        <v>169</v>
      </c>
      <c r="E206" s="42"/>
      <c r="F206" s="200" t="s">
        <v>311</v>
      </c>
      <c r="G206" s="42"/>
      <c r="H206" s="42"/>
      <c r="I206" s="201"/>
      <c r="J206" s="201"/>
      <c r="K206" s="151"/>
      <c r="L206" s="20"/>
      <c r="M206" s="21"/>
      <c r="N206" s="124"/>
      <c r="O206" s="125"/>
      <c r="P206" s="42"/>
      <c r="Q206" s="42"/>
      <c r="R206" s="42"/>
      <c r="S206" s="42"/>
      <c r="T206" s="42"/>
      <c r="U206" s="42"/>
      <c r="V206" s="42"/>
      <c r="W206" s="42"/>
      <c r="X206" s="43"/>
      <c r="Y206" s="20"/>
      <c r="Z206" s="20"/>
      <c r="AA206" s="20"/>
      <c r="AB206" s="20"/>
      <c r="AC206" s="20"/>
      <c r="AD206" s="20"/>
      <c r="AE206" s="20"/>
      <c r="AT206" s="14" t="s">
        <v>169</v>
      </c>
      <c r="AU206" s="14" t="s">
        <v>84</v>
      </c>
    </row>
    <row r="207" spans="1:65" s="2" customFormat="1" ht="44.25" customHeight="1">
      <c r="A207" s="20"/>
      <c r="B207" s="197"/>
      <c r="C207" s="126" t="s">
        <v>314</v>
      </c>
      <c r="D207" s="126" t="s">
        <v>182</v>
      </c>
      <c r="E207" s="127" t="s">
        <v>315</v>
      </c>
      <c r="F207" s="128" t="s">
        <v>316</v>
      </c>
      <c r="G207" s="129" t="s">
        <v>166</v>
      </c>
      <c r="H207" s="130">
        <v>1</v>
      </c>
      <c r="I207" s="131"/>
      <c r="J207" s="131"/>
      <c r="K207" s="203">
        <f>ROUND(P207*H207,2)</f>
        <v>0</v>
      </c>
      <c r="L207" s="181"/>
      <c r="M207" s="21"/>
      <c r="N207" s="132" t="s">
        <v>1</v>
      </c>
      <c r="O207" s="118" t="s">
        <v>37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2"/>
      <c r="T207" s="120">
        <f>S207*H207</f>
        <v>0</v>
      </c>
      <c r="U207" s="120">
        <v>0</v>
      </c>
      <c r="V207" s="120">
        <f>U207*H207</f>
        <v>0</v>
      </c>
      <c r="W207" s="120">
        <v>0</v>
      </c>
      <c r="X207" s="121">
        <f>W207*H207</f>
        <v>0</v>
      </c>
      <c r="Y207" s="20"/>
      <c r="Z207" s="20"/>
      <c r="AA207" s="20"/>
      <c r="AB207" s="20"/>
      <c r="AC207" s="20"/>
      <c r="AD207" s="20"/>
      <c r="AE207" s="20"/>
      <c r="AR207" s="122" t="s">
        <v>168</v>
      </c>
      <c r="AT207" s="122" t="s">
        <v>182</v>
      </c>
      <c r="AU207" s="122" t="s">
        <v>84</v>
      </c>
      <c r="AY207" s="14" t="s">
        <v>160</v>
      </c>
      <c r="BE207" s="123">
        <f>IF(O207="základní",K207,0)</f>
        <v>0</v>
      </c>
      <c r="BF207" s="123">
        <f>IF(O207="snížená",K207,0)</f>
        <v>0</v>
      </c>
      <c r="BG207" s="123">
        <f>IF(O207="zákl. přenesená",K207,0)</f>
        <v>0</v>
      </c>
      <c r="BH207" s="123">
        <f>IF(O207="sníž. přenesená",K207,0)</f>
        <v>0</v>
      </c>
      <c r="BI207" s="123">
        <f>IF(O207="nulová",K207,0)</f>
        <v>0</v>
      </c>
      <c r="BJ207" s="14" t="s">
        <v>82</v>
      </c>
      <c r="BK207" s="123">
        <f>ROUND(P207*H207,2)</f>
        <v>0</v>
      </c>
      <c r="BL207" s="14" t="s">
        <v>168</v>
      </c>
      <c r="BM207" s="122" t="s">
        <v>317</v>
      </c>
    </row>
    <row r="208" spans="1:47" s="2" customFormat="1" ht="19.5">
      <c r="A208" s="20"/>
      <c r="B208" s="150"/>
      <c r="C208" s="42"/>
      <c r="D208" s="199" t="s">
        <v>169</v>
      </c>
      <c r="E208" s="42"/>
      <c r="F208" s="200" t="s">
        <v>318</v>
      </c>
      <c r="G208" s="42"/>
      <c r="H208" s="42"/>
      <c r="I208" s="201"/>
      <c r="J208" s="201"/>
      <c r="K208" s="151"/>
      <c r="L208" s="20"/>
      <c r="M208" s="21"/>
      <c r="N208" s="124"/>
      <c r="O208" s="125"/>
      <c r="P208" s="42"/>
      <c r="Q208" s="42"/>
      <c r="R208" s="42"/>
      <c r="S208" s="42"/>
      <c r="T208" s="42"/>
      <c r="U208" s="42"/>
      <c r="V208" s="42"/>
      <c r="W208" s="42"/>
      <c r="X208" s="43"/>
      <c r="Y208" s="20"/>
      <c r="Z208" s="20"/>
      <c r="AA208" s="20"/>
      <c r="AB208" s="20"/>
      <c r="AC208" s="20"/>
      <c r="AD208" s="20"/>
      <c r="AE208" s="20"/>
      <c r="AT208" s="14" t="s">
        <v>169</v>
      </c>
      <c r="AU208" s="14" t="s">
        <v>84</v>
      </c>
    </row>
    <row r="209" spans="1:65" s="2" customFormat="1" ht="24.2" customHeight="1">
      <c r="A209" s="20"/>
      <c r="B209" s="197"/>
      <c r="C209" s="126" t="s">
        <v>319</v>
      </c>
      <c r="D209" s="126" t="s">
        <v>182</v>
      </c>
      <c r="E209" s="127" t="s">
        <v>320</v>
      </c>
      <c r="F209" s="128" t="s">
        <v>321</v>
      </c>
      <c r="G209" s="129" t="s">
        <v>166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322</v>
      </c>
    </row>
    <row r="210" spans="1:47" s="2" customFormat="1" ht="12">
      <c r="A210" s="20"/>
      <c r="B210" s="150"/>
      <c r="C210" s="42"/>
      <c r="D210" s="199" t="s">
        <v>169</v>
      </c>
      <c r="E210" s="42"/>
      <c r="F210" s="200" t="s">
        <v>321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24.2" customHeight="1">
      <c r="A211" s="20"/>
      <c r="B211" s="197"/>
      <c r="C211" s="126" t="s">
        <v>323</v>
      </c>
      <c r="D211" s="126" t="s">
        <v>182</v>
      </c>
      <c r="E211" s="127" t="s">
        <v>324</v>
      </c>
      <c r="F211" s="128" t="s">
        <v>325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326</v>
      </c>
    </row>
    <row r="212" spans="1:47" s="2" customFormat="1" ht="12">
      <c r="A212" s="20"/>
      <c r="B212" s="150"/>
      <c r="C212" s="42"/>
      <c r="D212" s="199" t="s">
        <v>169</v>
      </c>
      <c r="E212" s="42"/>
      <c r="F212" s="200" t="s">
        <v>325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16.5" customHeight="1">
      <c r="A213" s="20"/>
      <c r="B213" s="197"/>
      <c r="C213" s="126" t="s">
        <v>327</v>
      </c>
      <c r="D213" s="126" t="s">
        <v>182</v>
      </c>
      <c r="E213" s="127" t="s">
        <v>328</v>
      </c>
      <c r="F213" s="128" t="s">
        <v>329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330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329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2:63" s="12" customFormat="1" ht="22.9" customHeight="1">
      <c r="B215" s="190"/>
      <c r="C215" s="103"/>
      <c r="D215" s="191" t="s">
        <v>73</v>
      </c>
      <c r="E215" s="195" t="s">
        <v>331</v>
      </c>
      <c r="F215" s="195" t="s">
        <v>332</v>
      </c>
      <c r="G215" s="103"/>
      <c r="H215" s="103"/>
      <c r="I215" s="193"/>
      <c r="J215" s="193"/>
      <c r="K215" s="196">
        <f>BK215</f>
        <v>0</v>
      </c>
      <c r="M215" s="100"/>
      <c r="N215" s="102"/>
      <c r="O215" s="103"/>
      <c r="P215" s="103"/>
      <c r="Q215" s="104">
        <f>SUM(Q216:Q231)</f>
        <v>0</v>
      </c>
      <c r="R215" s="104">
        <f>SUM(R216:R231)</f>
        <v>0</v>
      </c>
      <c r="S215" s="103"/>
      <c r="T215" s="105">
        <f>SUM(T216:T231)</f>
        <v>0</v>
      </c>
      <c r="U215" s="103"/>
      <c r="V215" s="105">
        <f>SUM(V216:V231)</f>
        <v>7E-05</v>
      </c>
      <c r="W215" s="103"/>
      <c r="X215" s="106">
        <f>SUM(X216:X231)</f>
        <v>0</v>
      </c>
      <c r="AR215" s="101" t="s">
        <v>82</v>
      </c>
      <c r="AT215" s="107" t="s">
        <v>73</v>
      </c>
      <c r="AU215" s="107" t="s">
        <v>82</v>
      </c>
      <c r="AY215" s="101" t="s">
        <v>160</v>
      </c>
      <c r="BK215" s="108">
        <f>SUM(BK216:BK231)</f>
        <v>0</v>
      </c>
    </row>
    <row r="216" spans="1:65" s="2" customFormat="1" ht="33" customHeight="1">
      <c r="A216" s="20"/>
      <c r="B216" s="197"/>
      <c r="C216" s="126" t="s">
        <v>333</v>
      </c>
      <c r="D216" s="126" t="s">
        <v>182</v>
      </c>
      <c r="E216" s="127" t="s">
        <v>424</v>
      </c>
      <c r="F216" s="128" t="s">
        <v>425</v>
      </c>
      <c r="G216" s="129" t="s">
        <v>426</v>
      </c>
      <c r="H216" s="130">
        <v>4.3</v>
      </c>
      <c r="I216" s="131"/>
      <c r="J216" s="131"/>
      <c r="K216" s="203">
        <f>ROUND(P216*H216,2)</f>
        <v>0</v>
      </c>
      <c r="L216" s="181"/>
      <c r="M216" s="21"/>
      <c r="N216" s="132" t="s">
        <v>1</v>
      </c>
      <c r="O216" s="118" t="s">
        <v>37</v>
      </c>
      <c r="P216" s="119">
        <f>I216+J216</f>
        <v>0</v>
      </c>
      <c r="Q216" s="119">
        <f>ROUND(I216*H216,2)</f>
        <v>0</v>
      </c>
      <c r="R216" s="119">
        <f>ROUND(J216*H216,2)</f>
        <v>0</v>
      </c>
      <c r="S216" s="42"/>
      <c r="T216" s="120">
        <f>S216*H216</f>
        <v>0</v>
      </c>
      <c r="U216" s="120">
        <v>0</v>
      </c>
      <c r="V216" s="120">
        <f>U216*H216</f>
        <v>0</v>
      </c>
      <c r="W216" s="120">
        <v>0</v>
      </c>
      <c r="X216" s="121">
        <f>W216*H216</f>
        <v>0</v>
      </c>
      <c r="Y216" s="20"/>
      <c r="Z216" s="20"/>
      <c r="AA216" s="20"/>
      <c r="AB216" s="20"/>
      <c r="AC216" s="20"/>
      <c r="AD216" s="20"/>
      <c r="AE216" s="20"/>
      <c r="AR216" s="122" t="s">
        <v>168</v>
      </c>
      <c r="AT216" s="122" t="s">
        <v>182</v>
      </c>
      <c r="AU216" s="122" t="s">
        <v>84</v>
      </c>
      <c r="AY216" s="14" t="s">
        <v>160</v>
      </c>
      <c r="BE216" s="123">
        <f>IF(O216="základní",K216,0)</f>
        <v>0</v>
      </c>
      <c r="BF216" s="123">
        <f>IF(O216="snížená",K216,0)</f>
        <v>0</v>
      </c>
      <c r="BG216" s="123">
        <f>IF(O216="zákl. přenesená",K216,0)</f>
        <v>0</v>
      </c>
      <c r="BH216" s="123">
        <f>IF(O216="sníž. přenesená",K216,0)</f>
        <v>0</v>
      </c>
      <c r="BI216" s="123">
        <f>IF(O216="nulová",K216,0)</f>
        <v>0</v>
      </c>
      <c r="BJ216" s="14" t="s">
        <v>82</v>
      </c>
      <c r="BK216" s="123">
        <f>ROUND(P216*H216,2)</f>
        <v>0</v>
      </c>
      <c r="BL216" s="14" t="s">
        <v>168</v>
      </c>
      <c r="BM216" s="122" t="s">
        <v>445</v>
      </c>
    </row>
    <row r="217" spans="1:47" s="2" customFormat="1" ht="19.5">
      <c r="A217" s="20"/>
      <c r="B217" s="150"/>
      <c r="C217" s="42"/>
      <c r="D217" s="199" t="s">
        <v>169</v>
      </c>
      <c r="E217" s="42"/>
      <c r="F217" s="200" t="s">
        <v>425</v>
      </c>
      <c r="G217" s="42"/>
      <c r="H217" s="42"/>
      <c r="I217" s="201"/>
      <c r="J217" s="201"/>
      <c r="K217" s="151"/>
      <c r="L217" s="20"/>
      <c r="M217" s="21"/>
      <c r="N217" s="124"/>
      <c r="O217" s="125"/>
      <c r="P217" s="42"/>
      <c r="Q217" s="42"/>
      <c r="R217" s="42"/>
      <c r="S217" s="42"/>
      <c r="T217" s="42"/>
      <c r="U217" s="42"/>
      <c r="V217" s="42"/>
      <c r="W217" s="42"/>
      <c r="X217" s="43"/>
      <c r="Y217" s="20"/>
      <c r="Z217" s="20"/>
      <c r="AA217" s="20"/>
      <c r="AB217" s="20"/>
      <c r="AC217" s="20"/>
      <c r="AD217" s="20"/>
      <c r="AE217" s="20"/>
      <c r="AT217" s="14" t="s">
        <v>169</v>
      </c>
      <c r="AU217" s="14" t="s">
        <v>84</v>
      </c>
    </row>
    <row r="218" spans="1:65" s="2" customFormat="1" ht="33" customHeight="1">
      <c r="A218" s="20"/>
      <c r="B218" s="197"/>
      <c r="C218" s="126" t="s">
        <v>339</v>
      </c>
      <c r="D218" s="126" t="s">
        <v>182</v>
      </c>
      <c r="E218" s="127" t="s">
        <v>428</v>
      </c>
      <c r="F218" s="128" t="s">
        <v>429</v>
      </c>
      <c r="G218" s="129" t="s">
        <v>426</v>
      </c>
      <c r="H218" s="130">
        <v>4.3</v>
      </c>
      <c r="I218" s="131"/>
      <c r="J218" s="131"/>
      <c r="K218" s="203">
        <f>ROUND(P218*H218,2)</f>
        <v>0</v>
      </c>
      <c r="L218" s="181"/>
      <c r="M218" s="21"/>
      <c r="N218" s="132" t="s">
        <v>1</v>
      </c>
      <c r="O218" s="118" t="s">
        <v>37</v>
      </c>
      <c r="P218" s="119">
        <f>I218+J218</f>
        <v>0</v>
      </c>
      <c r="Q218" s="119">
        <f>ROUND(I218*H218,2)</f>
        <v>0</v>
      </c>
      <c r="R218" s="119">
        <f>ROUND(J218*H218,2)</f>
        <v>0</v>
      </c>
      <c r="S218" s="42"/>
      <c r="T218" s="120">
        <f>S218*H218</f>
        <v>0</v>
      </c>
      <c r="U218" s="120">
        <v>0</v>
      </c>
      <c r="V218" s="120">
        <f>U218*H218</f>
        <v>0</v>
      </c>
      <c r="W218" s="120">
        <v>0</v>
      </c>
      <c r="X218" s="121">
        <f>W218*H218</f>
        <v>0</v>
      </c>
      <c r="Y218" s="20"/>
      <c r="Z218" s="20"/>
      <c r="AA218" s="20"/>
      <c r="AB218" s="20"/>
      <c r="AC218" s="20"/>
      <c r="AD218" s="20"/>
      <c r="AE218" s="20"/>
      <c r="AR218" s="122" t="s">
        <v>168</v>
      </c>
      <c r="AT218" s="122" t="s">
        <v>182</v>
      </c>
      <c r="AU218" s="122" t="s">
        <v>84</v>
      </c>
      <c r="AY218" s="14" t="s">
        <v>160</v>
      </c>
      <c r="BE218" s="123">
        <f>IF(O218="základní",K218,0)</f>
        <v>0</v>
      </c>
      <c r="BF218" s="123">
        <f>IF(O218="snížená",K218,0)</f>
        <v>0</v>
      </c>
      <c r="BG218" s="123">
        <f>IF(O218="zákl. přenesená",K218,0)</f>
        <v>0</v>
      </c>
      <c r="BH218" s="123">
        <f>IF(O218="sníž. přenesená",K218,0)</f>
        <v>0</v>
      </c>
      <c r="BI218" s="123">
        <f>IF(O218="nulová",K218,0)</f>
        <v>0</v>
      </c>
      <c r="BJ218" s="14" t="s">
        <v>82</v>
      </c>
      <c r="BK218" s="123">
        <f>ROUND(P218*H218,2)</f>
        <v>0</v>
      </c>
      <c r="BL218" s="14" t="s">
        <v>168</v>
      </c>
      <c r="BM218" s="122" t="s">
        <v>446</v>
      </c>
    </row>
    <row r="219" spans="1:47" s="2" customFormat="1" ht="19.5">
      <c r="A219" s="20"/>
      <c r="B219" s="150"/>
      <c r="C219" s="42"/>
      <c r="D219" s="199" t="s">
        <v>169</v>
      </c>
      <c r="E219" s="42"/>
      <c r="F219" s="200" t="s">
        <v>429</v>
      </c>
      <c r="G219" s="42"/>
      <c r="H219" s="42"/>
      <c r="I219" s="201"/>
      <c r="J219" s="201"/>
      <c r="K219" s="151"/>
      <c r="L219" s="20"/>
      <c r="M219" s="21"/>
      <c r="N219" s="124"/>
      <c r="O219" s="125"/>
      <c r="P219" s="42"/>
      <c r="Q219" s="42"/>
      <c r="R219" s="42"/>
      <c r="S219" s="42"/>
      <c r="T219" s="42"/>
      <c r="U219" s="42"/>
      <c r="V219" s="42"/>
      <c r="W219" s="42"/>
      <c r="X219" s="43"/>
      <c r="Y219" s="20"/>
      <c r="Z219" s="20"/>
      <c r="AA219" s="20"/>
      <c r="AB219" s="20"/>
      <c r="AC219" s="20"/>
      <c r="AD219" s="20"/>
      <c r="AE219" s="20"/>
      <c r="AT219" s="14" t="s">
        <v>169</v>
      </c>
      <c r="AU219" s="14" t="s">
        <v>84</v>
      </c>
    </row>
    <row r="220" spans="1:65" s="2" customFormat="1" ht="24.2" customHeight="1">
      <c r="A220" s="20"/>
      <c r="B220" s="197"/>
      <c r="C220" s="126" t="s">
        <v>344</v>
      </c>
      <c r="D220" s="126" t="s">
        <v>182</v>
      </c>
      <c r="E220" s="127" t="s">
        <v>431</v>
      </c>
      <c r="F220" s="128" t="s">
        <v>432</v>
      </c>
      <c r="G220" s="129" t="s">
        <v>426</v>
      </c>
      <c r="H220" s="130">
        <v>4.3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447</v>
      </c>
    </row>
    <row r="221" spans="1:47" s="2" customFormat="1" ht="12">
      <c r="A221" s="20"/>
      <c r="B221" s="150"/>
      <c r="C221" s="42"/>
      <c r="D221" s="199" t="s">
        <v>169</v>
      </c>
      <c r="E221" s="42"/>
      <c r="F221" s="200" t="s">
        <v>432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66.75" customHeight="1">
      <c r="A222" s="20"/>
      <c r="B222" s="197"/>
      <c r="C222" s="126" t="s">
        <v>347</v>
      </c>
      <c r="D222" s="126" t="s">
        <v>182</v>
      </c>
      <c r="E222" s="127" t="s">
        <v>334</v>
      </c>
      <c r="F222" s="128" t="s">
        <v>335</v>
      </c>
      <c r="G222" s="129" t="s">
        <v>336</v>
      </c>
      <c r="H222" s="130">
        <v>20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337</v>
      </c>
    </row>
    <row r="223" spans="1:47" s="2" customFormat="1" ht="39">
      <c r="A223" s="20"/>
      <c r="B223" s="150"/>
      <c r="C223" s="42"/>
      <c r="D223" s="199" t="s">
        <v>169</v>
      </c>
      <c r="E223" s="42"/>
      <c r="F223" s="200" t="s">
        <v>338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55.5" customHeight="1">
      <c r="A224" s="20"/>
      <c r="B224" s="197"/>
      <c r="C224" s="126" t="s">
        <v>350</v>
      </c>
      <c r="D224" s="126" t="s">
        <v>182</v>
      </c>
      <c r="E224" s="127" t="s">
        <v>340</v>
      </c>
      <c r="F224" s="128" t="s">
        <v>341</v>
      </c>
      <c r="G224" s="129" t="s">
        <v>277</v>
      </c>
      <c r="H224" s="130">
        <v>9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0</v>
      </c>
      <c r="V224" s="120">
        <f>U224*H224</f>
        <v>0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342</v>
      </c>
    </row>
    <row r="225" spans="1:47" s="2" customFormat="1" ht="39">
      <c r="A225" s="20"/>
      <c r="B225" s="150"/>
      <c r="C225" s="42"/>
      <c r="D225" s="199" t="s">
        <v>169</v>
      </c>
      <c r="E225" s="42"/>
      <c r="F225" s="200" t="s">
        <v>343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1:65" s="2" customFormat="1" ht="16.5" customHeight="1">
      <c r="A226" s="20"/>
      <c r="B226" s="197"/>
      <c r="C226" s="126" t="s">
        <v>200</v>
      </c>
      <c r="D226" s="126" t="s">
        <v>182</v>
      </c>
      <c r="E226" s="127" t="s">
        <v>269</v>
      </c>
      <c r="F226" s="128" t="s">
        <v>345</v>
      </c>
      <c r="G226" s="129" t="s">
        <v>297</v>
      </c>
      <c r="H226" s="130">
        <v>1</v>
      </c>
      <c r="I226" s="131"/>
      <c r="J226" s="131"/>
      <c r="K226" s="203">
        <f>ROUND(P226*H226,2)</f>
        <v>0</v>
      </c>
      <c r="L226" s="181"/>
      <c r="M226" s="21"/>
      <c r="N226" s="132" t="s">
        <v>1</v>
      </c>
      <c r="O226" s="118" t="s">
        <v>37</v>
      </c>
      <c r="P226" s="119">
        <f>I226+J226</f>
        <v>0</v>
      </c>
      <c r="Q226" s="119">
        <f>ROUND(I226*H226,2)</f>
        <v>0</v>
      </c>
      <c r="R226" s="119">
        <f>ROUND(J226*H226,2)</f>
        <v>0</v>
      </c>
      <c r="S226" s="42"/>
      <c r="T226" s="120">
        <f>S226*H226</f>
        <v>0</v>
      </c>
      <c r="U226" s="120">
        <v>0</v>
      </c>
      <c r="V226" s="120">
        <f>U226*H226</f>
        <v>0</v>
      </c>
      <c r="W226" s="120">
        <v>0</v>
      </c>
      <c r="X226" s="121">
        <f>W226*H226</f>
        <v>0</v>
      </c>
      <c r="Y226" s="20"/>
      <c r="Z226" s="20"/>
      <c r="AA226" s="20"/>
      <c r="AB226" s="20"/>
      <c r="AC226" s="20"/>
      <c r="AD226" s="20"/>
      <c r="AE226" s="20"/>
      <c r="AR226" s="122" t="s">
        <v>168</v>
      </c>
      <c r="AT226" s="122" t="s">
        <v>182</v>
      </c>
      <c r="AU226" s="122" t="s">
        <v>84</v>
      </c>
      <c r="AY226" s="14" t="s">
        <v>160</v>
      </c>
      <c r="BE226" s="123">
        <f>IF(O226="základní",K226,0)</f>
        <v>0</v>
      </c>
      <c r="BF226" s="123">
        <f>IF(O226="snížená",K226,0)</f>
        <v>0</v>
      </c>
      <c r="BG226" s="123">
        <f>IF(O226="zákl. přenesená",K226,0)</f>
        <v>0</v>
      </c>
      <c r="BH226" s="123">
        <f>IF(O226="sníž. přenesená",K226,0)</f>
        <v>0</v>
      </c>
      <c r="BI226" s="123">
        <f>IF(O226="nulová",K226,0)</f>
        <v>0</v>
      </c>
      <c r="BJ226" s="14" t="s">
        <v>82</v>
      </c>
      <c r="BK226" s="123">
        <f>ROUND(P226*H226,2)</f>
        <v>0</v>
      </c>
      <c r="BL226" s="14" t="s">
        <v>168</v>
      </c>
      <c r="BM226" s="122" t="s">
        <v>346</v>
      </c>
    </row>
    <row r="227" spans="1:47" s="2" customFormat="1" ht="12">
      <c r="A227" s="20"/>
      <c r="B227" s="150"/>
      <c r="C227" s="42"/>
      <c r="D227" s="199" t="s">
        <v>169</v>
      </c>
      <c r="E227" s="42"/>
      <c r="F227" s="200" t="s">
        <v>345</v>
      </c>
      <c r="G227" s="42"/>
      <c r="H227" s="42"/>
      <c r="I227" s="201"/>
      <c r="J227" s="201"/>
      <c r="K227" s="151"/>
      <c r="L227" s="20"/>
      <c r="M227" s="21"/>
      <c r="N227" s="124"/>
      <c r="O227" s="125"/>
      <c r="P227" s="42"/>
      <c r="Q227" s="42"/>
      <c r="R227" s="42"/>
      <c r="S227" s="42"/>
      <c r="T227" s="42"/>
      <c r="U227" s="42"/>
      <c r="V227" s="42"/>
      <c r="W227" s="42"/>
      <c r="X227" s="43"/>
      <c r="Y227" s="20"/>
      <c r="Z227" s="20"/>
      <c r="AA227" s="20"/>
      <c r="AB227" s="20"/>
      <c r="AC227" s="20"/>
      <c r="AD227" s="20"/>
      <c r="AE227" s="20"/>
      <c r="AT227" s="14" t="s">
        <v>169</v>
      </c>
      <c r="AU227" s="14" t="s">
        <v>84</v>
      </c>
    </row>
    <row r="228" spans="1:65" s="2" customFormat="1" ht="24.2" customHeight="1">
      <c r="A228" s="20"/>
      <c r="B228" s="197"/>
      <c r="C228" s="126" t="s">
        <v>362</v>
      </c>
      <c r="D228" s="126" t="s">
        <v>182</v>
      </c>
      <c r="E228" s="127" t="s">
        <v>271</v>
      </c>
      <c r="F228" s="128" t="s">
        <v>348</v>
      </c>
      <c r="G228" s="129" t="s">
        <v>336</v>
      </c>
      <c r="H228" s="130">
        <v>20</v>
      </c>
      <c r="I228" s="131"/>
      <c r="J228" s="131"/>
      <c r="K228" s="203">
        <f>ROUND(P228*H228,2)</f>
        <v>0</v>
      </c>
      <c r="L228" s="181"/>
      <c r="M228" s="21"/>
      <c r="N228" s="132" t="s">
        <v>1</v>
      </c>
      <c r="O228" s="118" t="s">
        <v>37</v>
      </c>
      <c r="P228" s="119">
        <f>I228+J228</f>
        <v>0</v>
      </c>
      <c r="Q228" s="119">
        <f>ROUND(I228*H228,2)</f>
        <v>0</v>
      </c>
      <c r="R228" s="119">
        <f>ROUND(J228*H228,2)</f>
        <v>0</v>
      </c>
      <c r="S228" s="42"/>
      <c r="T228" s="120">
        <f>S228*H228</f>
        <v>0</v>
      </c>
      <c r="U228" s="120">
        <v>0</v>
      </c>
      <c r="V228" s="120">
        <f>U228*H228</f>
        <v>0</v>
      </c>
      <c r="W228" s="120">
        <v>0</v>
      </c>
      <c r="X228" s="121">
        <f>W228*H228</f>
        <v>0</v>
      </c>
      <c r="Y228" s="20"/>
      <c r="Z228" s="20"/>
      <c r="AA228" s="20"/>
      <c r="AB228" s="20"/>
      <c r="AC228" s="20"/>
      <c r="AD228" s="20"/>
      <c r="AE228" s="20"/>
      <c r="AR228" s="122" t="s">
        <v>168</v>
      </c>
      <c r="AT228" s="122" t="s">
        <v>182</v>
      </c>
      <c r="AU228" s="122" t="s">
        <v>84</v>
      </c>
      <c r="AY228" s="14" t="s">
        <v>160</v>
      </c>
      <c r="BE228" s="123">
        <f>IF(O228="základní",K228,0)</f>
        <v>0</v>
      </c>
      <c r="BF228" s="123">
        <f>IF(O228="snížená",K228,0)</f>
        <v>0</v>
      </c>
      <c r="BG228" s="123">
        <f>IF(O228="zákl. přenesená",K228,0)</f>
        <v>0</v>
      </c>
      <c r="BH228" s="123">
        <f>IF(O228="sníž. přenesená",K228,0)</f>
        <v>0</v>
      </c>
      <c r="BI228" s="123">
        <f>IF(O228="nulová",K228,0)</f>
        <v>0</v>
      </c>
      <c r="BJ228" s="14" t="s">
        <v>82</v>
      </c>
      <c r="BK228" s="123">
        <f>ROUND(P228*H228,2)</f>
        <v>0</v>
      </c>
      <c r="BL228" s="14" t="s">
        <v>168</v>
      </c>
      <c r="BM228" s="122" t="s">
        <v>349</v>
      </c>
    </row>
    <row r="229" spans="1:47" s="2" customFormat="1" ht="19.5">
      <c r="A229" s="20"/>
      <c r="B229" s="150"/>
      <c r="C229" s="42"/>
      <c r="D229" s="199" t="s">
        <v>169</v>
      </c>
      <c r="E229" s="42"/>
      <c r="F229" s="200" t="s">
        <v>348</v>
      </c>
      <c r="G229" s="42"/>
      <c r="H229" s="42"/>
      <c r="I229" s="201"/>
      <c r="J229" s="201"/>
      <c r="K229" s="151"/>
      <c r="L229" s="20"/>
      <c r="M229" s="21"/>
      <c r="N229" s="124"/>
      <c r="O229" s="125"/>
      <c r="P229" s="42"/>
      <c r="Q229" s="42"/>
      <c r="R229" s="42"/>
      <c r="S229" s="42"/>
      <c r="T229" s="42"/>
      <c r="U229" s="42"/>
      <c r="V229" s="42"/>
      <c r="W229" s="42"/>
      <c r="X229" s="43"/>
      <c r="Y229" s="20"/>
      <c r="Z229" s="20"/>
      <c r="AA229" s="20"/>
      <c r="AB229" s="20"/>
      <c r="AC229" s="20"/>
      <c r="AD229" s="20"/>
      <c r="AE229" s="20"/>
      <c r="AT229" s="14" t="s">
        <v>169</v>
      </c>
      <c r="AU229" s="14" t="s">
        <v>84</v>
      </c>
    </row>
    <row r="230" spans="1:65" s="2" customFormat="1" ht="37.9" customHeight="1">
      <c r="A230" s="20"/>
      <c r="B230" s="197"/>
      <c r="C230" s="126" t="s">
        <v>203</v>
      </c>
      <c r="D230" s="126" t="s">
        <v>182</v>
      </c>
      <c r="E230" s="127" t="s">
        <v>351</v>
      </c>
      <c r="F230" s="128" t="s">
        <v>352</v>
      </c>
      <c r="G230" s="129" t="s">
        <v>353</v>
      </c>
      <c r="H230" s="130">
        <v>1</v>
      </c>
      <c r="I230" s="131"/>
      <c r="J230" s="131"/>
      <c r="K230" s="203">
        <f>ROUND(P230*H230,2)</f>
        <v>0</v>
      </c>
      <c r="L230" s="181"/>
      <c r="M230" s="21"/>
      <c r="N230" s="132" t="s">
        <v>1</v>
      </c>
      <c r="O230" s="118" t="s">
        <v>37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2"/>
      <c r="T230" s="120">
        <f>S230*H230</f>
        <v>0</v>
      </c>
      <c r="U230" s="120">
        <v>7E-05</v>
      </c>
      <c r="V230" s="120">
        <f>U230*H230</f>
        <v>7E-05</v>
      </c>
      <c r="W230" s="120">
        <v>0</v>
      </c>
      <c r="X230" s="121">
        <f>W230*H230</f>
        <v>0</v>
      </c>
      <c r="Y230" s="20"/>
      <c r="Z230" s="20"/>
      <c r="AA230" s="20"/>
      <c r="AB230" s="20"/>
      <c r="AC230" s="20"/>
      <c r="AD230" s="20"/>
      <c r="AE230" s="20"/>
      <c r="AR230" s="122" t="s">
        <v>168</v>
      </c>
      <c r="AT230" s="122" t="s">
        <v>182</v>
      </c>
      <c r="AU230" s="122" t="s">
        <v>84</v>
      </c>
      <c r="AY230" s="14" t="s">
        <v>160</v>
      </c>
      <c r="BE230" s="123">
        <f>IF(O230="základní",K230,0)</f>
        <v>0</v>
      </c>
      <c r="BF230" s="123">
        <f>IF(O230="snížená",K230,0)</f>
        <v>0</v>
      </c>
      <c r="BG230" s="123">
        <f>IF(O230="zákl. přenesená",K230,0)</f>
        <v>0</v>
      </c>
      <c r="BH230" s="123">
        <f>IF(O230="sníž. přenesená",K230,0)</f>
        <v>0</v>
      </c>
      <c r="BI230" s="123">
        <f>IF(O230="nulová",K230,0)</f>
        <v>0</v>
      </c>
      <c r="BJ230" s="14" t="s">
        <v>82</v>
      </c>
      <c r="BK230" s="123">
        <f>ROUND(P230*H230,2)</f>
        <v>0</v>
      </c>
      <c r="BL230" s="14" t="s">
        <v>168</v>
      </c>
      <c r="BM230" s="122" t="s">
        <v>354</v>
      </c>
    </row>
    <row r="231" spans="1:47" s="2" customFormat="1" ht="19.5">
      <c r="A231" s="20"/>
      <c r="B231" s="150"/>
      <c r="C231" s="42"/>
      <c r="D231" s="199" t="s">
        <v>169</v>
      </c>
      <c r="E231" s="42"/>
      <c r="F231" s="200" t="s">
        <v>355</v>
      </c>
      <c r="G231" s="42"/>
      <c r="H231" s="42"/>
      <c r="I231" s="201"/>
      <c r="J231" s="201"/>
      <c r="K231" s="151"/>
      <c r="L231" s="20"/>
      <c r="M231" s="21"/>
      <c r="N231" s="124"/>
      <c r="O231" s="125"/>
      <c r="P231" s="42"/>
      <c r="Q231" s="42"/>
      <c r="R231" s="42"/>
      <c r="S231" s="42"/>
      <c r="T231" s="42"/>
      <c r="U231" s="42"/>
      <c r="V231" s="42"/>
      <c r="W231" s="42"/>
      <c r="X231" s="43"/>
      <c r="Y231" s="20"/>
      <c r="Z231" s="20"/>
      <c r="AA231" s="20"/>
      <c r="AB231" s="20"/>
      <c r="AC231" s="20"/>
      <c r="AD231" s="20"/>
      <c r="AE231" s="20"/>
      <c r="AT231" s="14" t="s">
        <v>169</v>
      </c>
      <c r="AU231" s="14" t="s">
        <v>84</v>
      </c>
    </row>
    <row r="232" spans="2:63" s="12" customFormat="1" ht="22.9" customHeight="1">
      <c r="B232" s="190"/>
      <c r="C232" s="103"/>
      <c r="D232" s="191" t="s">
        <v>73</v>
      </c>
      <c r="E232" s="195" t="s">
        <v>356</v>
      </c>
      <c r="F232" s="195" t="s">
        <v>357</v>
      </c>
      <c r="G232" s="103"/>
      <c r="H232" s="103"/>
      <c r="I232" s="193"/>
      <c r="J232" s="193"/>
      <c r="K232" s="196">
        <f>BK232</f>
        <v>0</v>
      </c>
      <c r="M232" s="100"/>
      <c r="N232" s="102"/>
      <c r="O232" s="103"/>
      <c r="P232" s="103"/>
      <c r="Q232" s="104">
        <f>SUM(Q233:Q238)</f>
        <v>0</v>
      </c>
      <c r="R232" s="104">
        <f>SUM(R233:R238)</f>
        <v>0</v>
      </c>
      <c r="S232" s="103"/>
      <c r="T232" s="105">
        <f>SUM(T233:T238)</f>
        <v>0</v>
      </c>
      <c r="U232" s="103"/>
      <c r="V232" s="105">
        <f>SUM(V233:V238)</f>
        <v>0</v>
      </c>
      <c r="W232" s="103"/>
      <c r="X232" s="106">
        <f>SUM(X233:X238)</f>
        <v>0</v>
      </c>
      <c r="AR232" s="101" t="s">
        <v>82</v>
      </c>
      <c r="AT232" s="107" t="s">
        <v>73</v>
      </c>
      <c r="AU232" s="107" t="s">
        <v>82</v>
      </c>
      <c r="AY232" s="101" t="s">
        <v>160</v>
      </c>
      <c r="BK232" s="108">
        <f>SUM(BK233:BK238)</f>
        <v>0</v>
      </c>
    </row>
    <row r="233" spans="1:65" s="2" customFormat="1" ht="21.75" customHeight="1">
      <c r="A233" s="20"/>
      <c r="B233" s="197"/>
      <c r="C233" s="126" t="s">
        <v>371</v>
      </c>
      <c r="D233" s="126" t="s">
        <v>182</v>
      </c>
      <c r="E233" s="127" t="s">
        <v>358</v>
      </c>
      <c r="F233" s="128" t="s">
        <v>359</v>
      </c>
      <c r="G233" s="129" t="s">
        <v>360</v>
      </c>
      <c r="H233" s="130">
        <v>7.92</v>
      </c>
      <c r="I233" s="131"/>
      <c r="J233" s="131"/>
      <c r="K233" s="203">
        <f>ROUND(P233*H233,2)</f>
        <v>0</v>
      </c>
      <c r="L233" s="181"/>
      <c r="M233" s="21"/>
      <c r="N233" s="132" t="s">
        <v>1</v>
      </c>
      <c r="O233" s="118" t="s">
        <v>37</v>
      </c>
      <c r="P233" s="119">
        <f>I233+J233</f>
        <v>0</v>
      </c>
      <c r="Q233" s="119">
        <f>ROUND(I233*H233,2)</f>
        <v>0</v>
      </c>
      <c r="R233" s="119">
        <f>ROUND(J233*H233,2)</f>
        <v>0</v>
      </c>
      <c r="S233" s="42"/>
      <c r="T233" s="120">
        <f>S233*H233</f>
        <v>0</v>
      </c>
      <c r="U233" s="120">
        <v>0</v>
      </c>
      <c r="V233" s="120">
        <f>U233*H233</f>
        <v>0</v>
      </c>
      <c r="W233" s="120">
        <v>0</v>
      </c>
      <c r="X233" s="121">
        <f>W233*H233</f>
        <v>0</v>
      </c>
      <c r="Y233" s="20"/>
      <c r="Z233" s="20"/>
      <c r="AA233" s="20"/>
      <c r="AB233" s="20"/>
      <c r="AC233" s="20"/>
      <c r="AD233" s="20"/>
      <c r="AE233" s="20"/>
      <c r="AR233" s="122" t="s">
        <v>168</v>
      </c>
      <c r="AT233" s="122" t="s">
        <v>182</v>
      </c>
      <c r="AU233" s="122" t="s">
        <v>84</v>
      </c>
      <c r="AY233" s="14" t="s">
        <v>160</v>
      </c>
      <c r="BE233" s="123">
        <f>IF(O233="základní",K233,0)</f>
        <v>0</v>
      </c>
      <c r="BF233" s="123">
        <f>IF(O233="snížená",K233,0)</f>
        <v>0</v>
      </c>
      <c r="BG233" s="123">
        <f>IF(O233="zákl. přenesená",K233,0)</f>
        <v>0</v>
      </c>
      <c r="BH233" s="123">
        <f>IF(O233="sníž. přenesená",K233,0)</f>
        <v>0</v>
      </c>
      <c r="BI233" s="123">
        <f>IF(O233="nulová",K233,0)</f>
        <v>0</v>
      </c>
      <c r="BJ233" s="14" t="s">
        <v>82</v>
      </c>
      <c r="BK233" s="123">
        <f>ROUND(P233*H233,2)</f>
        <v>0</v>
      </c>
      <c r="BL233" s="14" t="s">
        <v>168</v>
      </c>
      <c r="BM233" s="122" t="s">
        <v>361</v>
      </c>
    </row>
    <row r="234" spans="1:47" s="2" customFormat="1" ht="12">
      <c r="A234" s="20"/>
      <c r="B234" s="150"/>
      <c r="C234" s="42"/>
      <c r="D234" s="199" t="s">
        <v>169</v>
      </c>
      <c r="E234" s="42"/>
      <c r="F234" s="200" t="s">
        <v>359</v>
      </c>
      <c r="G234" s="42"/>
      <c r="H234" s="42"/>
      <c r="I234" s="201"/>
      <c r="J234" s="201"/>
      <c r="K234" s="151"/>
      <c r="L234" s="20"/>
      <c r="M234" s="21"/>
      <c r="N234" s="124"/>
      <c r="O234" s="125"/>
      <c r="P234" s="42"/>
      <c r="Q234" s="42"/>
      <c r="R234" s="42"/>
      <c r="S234" s="42"/>
      <c r="T234" s="42"/>
      <c r="U234" s="42"/>
      <c r="V234" s="42"/>
      <c r="W234" s="42"/>
      <c r="X234" s="43"/>
      <c r="Y234" s="20"/>
      <c r="Z234" s="20"/>
      <c r="AA234" s="20"/>
      <c r="AB234" s="20"/>
      <c r="AC234" s="20"/>
      <c r="AD234" s="20"/>
      <c r="AE234" s="20"/>
      <c r="AT234" s="14" t="s">
        <v>169</v>
      </c>
      <c r="AU234" s="14" t="s">
        <v>84</v>
      </c>
    </row>
    <row r="235" spans="1:65" s="2" customFormat="1" ht="24.2" customHeight="1">
      <c r="A235" s="20"/>
      <c r="B235" s="197"/>
      <c r="C235" s="126" t="s">
        <v>207</v>
      </c>
      <c r="D235" s="126" t="s">
        <v>182</v>
      </c>
      <c r="E235" s="127" t="s">
        <v>363</v>
      </c>
      <c r="F235" s="128" t="s">
        <v>364</v>
      </c>
      <c r="G235" s="129" t="s">
        <v>360</v>
      </c>
      <c r="H235" s="130">
        <v>7.92</v>
      </c>
      <c r="I235" s="131"/>
      <c r="J235" s="131"/>
      <c r="K235" s="203">
        <f>ROUND(P235*H235,2)</f>
        <v>0</v>
      </c>
      <c r="L235" s="181"/>
      <c r="M235" s="21"/>
      <c r="N235" s="132" t="s">
        <v>1</v>
      </c>
      <c r="O235" s="118" t="s">
        <v>37</v>
      </c>
      <c r="P235" s="119">
        <f>I235+J235</f>
        <v>0</v>
      </c>
      <c r="Q235" s="119">
        <f>ROUND(I235*H235,2)</f>
        <v>0</v>
      </c>
      <c r="R235" s="119">
        <f>ROUND(J235*H235,2)</f>
        <v>0</v>
      </c>
      <c r="S235" s="42"/>
      <c r="T235" s="120">
        <f>S235*H235</f>
        <v>0</v>
      </c>
      <c r="U235" s="120">
        <v>0</v>
      </c>
      <c r="V235" s="120">
        <f>U235*H235</f>
        <v>0</v>
      </c>
      <c r="W235" s="120">
        <v>0</v>
      </c>
      <c r="X235" s="121">
        <f>W235*H235</f>
        <v>0</v>
      </c>
      <c r="Y235" s="20"/>
      <c r="Z235" s="20"/>
      <c r="AA235" s="20"/>
      <c r="AB235" s="20"/>
      <c r="AC235" s="20"/>
      <c r="AD235" s="20"/>
      <c r="AE235" s="20"/>
      <c r="AR235" s="122" t="s">
        <v>168</v>
      </c>
      <c r="AT235" s="122" t="s">
        <v>182</v>
      </c>
      <c r="AU235" s="122" t="s">
        <v>84</v>
      </c>
      <c r="AY235" s="14" t="s">
        <v>160</v>
      </c>
      <c r="BE235" s="123">
        <f>IF(O235="základní",K235,0)</f>
        <v>0</v>
      </c>
      <c r="BF235" s="123">
        <f>IF(O235="snížená",K235,0)</f>
        <v>0</v>
      </c>
      <c r="BG235" s="123">
        <f>IF(O235="zákl. přenesená",K235,0)</f>
        <v>0</v>
      </c>
      <c r="BH235" s="123">
        <f>IF(O235="sníž. přenesená",K235,0)</f>
        <v>0</v>
      </c>
      <c r="BI235" s="123">
        <f>IF(O235="nulová",K235,0)</f>
        <v>0</v>
      </c>
      <c r="BJ235" s="14" t="s">
        <v>82</v>
      </c>
      <c r="BK235" s="123">
        <f>ROUND(P235*H235,2)</f>
        <v>0</v>
      </c>
      <c r="BL235" s="14" t="s">
        <v>168</v>
      </c>
      <c r="BM235" s="122" t="s">
        <v>365</v>
      </c>
    </row>
    <row r="236" spans="1:47" s="2" customFormat="1" ht="12">
      <c r="A236" s="20"/>
      <c r="B236" s="150"/>
      <c r="C236" s="42"/>
      <c r="D236" s="199" t="s">
        <v>169</v>
      </c>
      <c r="E236" s="42"/>
      <c r="F236" s="200" t="s">
        <v>364</v>
      </c>
      <c r="G236" s="42"/>
      <c r="H236" s="42"/>
      <c r="I236" s="201"/>
      <c r="J236" s="201"/>
      <c r="K236" s="151"/>
      <c r="L236" s="20"/>
      <c r="M236" s="21"/>
      <c r="N236" s="124"/>
      <c r="O236" s="125"/>
      <c r="P236" s="42"/>
      <c r="Q236" s="42"/>
      <c r="R236" s="42"/>
      <c r="S236" s="42"/>
      <c r="T236" s="42"/>
      <c r="U236" s="42"/>
      <c r="V236" s="42"/>
      <c r="W236" s="42"/>
      <c r="X236" s="43"/>
      <c r="Y236" s="20"/>
      <c r="Z236" s="20"/>
      <c r="AA236" s="20"/>
      <c r="AB236" s="20"/>
      <c r="AC236" s="20"/>
      <c r="AD236" s="20"/>
      <c r="AE236" s="20"/>
      <c r="AT236" s="14" t="s">
        <v>169</v>
      </c>
      <c r="AU236" s="14" t="s">
        <v>84</v>
      </c>
    </row>
    <row r="237" spans="1:65" s="2" customFormat="1" ht="33" customHeight="1">
      <c r="A237" s="20"/>
      <c r="B237" s="197"/>
      <c r="C237" s="126" t="s">
        <v>381</v>
      </c>
      <c r="D237" s="126" t="s">
        <v>182</v>
      </c>
      <c r="E237" s="127" t="s">
        <v>366</v>
      </c>
      <c r="F237" s="128" t="s">
        <v>367</v>
      </c>
      <c r="G237" s="129" t="s">
        <v>360</v>
      </c>
      <c r="H237" s="130">
        <v>7.92</v>
      </c>
      <c r="I237" s="131"/>
      <c r="J237" s="131"/>
      <c r="K237" s="203">
        <f>ROUND(P237*H237,2)</f>
        <v>0</v>
      </c>
      <c r="L237" s="181"/>
      <c r="M237" s="21"/>
      <c r="N237" s="132" t="s">
        <v>1</v>
      </c>
      <c r="O237" s="118" t="s">
        <v>37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2"/>
      <c r="T237" s="120">
        <f>S237*H237</f>
        <v>0</v>
      </c>
      <c r="U237" s="120">
        <v>0</v>
      </c>
      <c r="V237" s="120">
        <f>U237*H237</f>
        <v>0</v>
      </c>
      <c r="W237" s="120">
        <v>0</v>
      </c>
      <c r="X237" s="121">
        <f>W237*H237</f>
        <v>0</v>
      </c>
      <c r="Y237" s="20"/>
      <c r="Z237" s="20"/>
      <c r="AA237" s="20"/>
      <c r="AB237" s="20"/>
      <c r="AC237" s="20"/>
      <c r="AD237" s="20"/>
      <c r="AE237" s="20"/>
      <c r="AR237" s="122" t="s">
        <v>168</v>
      </c>
      <c r="AT237" s="122" t="s">
        <v>182</v>
      </c>
      <c r="AU237" s="122" t="s">
        <v>84</v>
      </c>
      <c r="AY237" s="14" t="s">
        <v>160</v>
      </c>
      <c r="BE237" s="123">
        <f>IF(O237="základní",K237,0)</f>
        <v>0</v>
      </c>
      <c r="BF237" s="123">
        <f>IF(O237="snížená",K237,0)</f>
        <v>0</v>
      </c>
      <c r="BG237" s="123">
        <f>IF(O237="zákl. přenesená",K237,0)</f>
        <v>0</v>
      </c>
      <c r="BH237" s="123">
        <f>IF(O237="sníž. přenesená",K237,0)</f>
        <v>0</v>
      </c>
      <c r="BI237" s="123">
        <f>IF(O237="nulová",K237,0)</f>
        <v>0</v>
      </c>
      <c r="BJ237" s="14" t="s">
        <v>82</v>
      </c>
      <c r="BK237" s="123">
        <f>ROUND(P237*H237,2)</f>
        <v>0</v>
      </c>
      <c r="BL237" s="14" t="s">
        <v>168</v>
      </c>
      <c r="BM237" s="122" t="s">
        <v>368</v>
      </c>
    </row>
    <row r="238" spans="1:47" s="2" customFormat="1" ht="19.5">
      <c r="A238" s="20"/>
      <c r="B238" s="150"/>
      <c r="C238" s="42"/>
      <c r="D238" s="199" t="s">
        <v>169</v>
      </c>
      <c r="E238" s="42"/>
      <c r="F238" s="200" t="s">
        <v>367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169</v>
      </c>
      <c r="AU238" s="14" t="s">
        <v>84</v>
      </c>
    </row>
    <row r="239" spans="2:63" s="12" customFormat="1" ht="25.9" customHeight="1">
      <c r="B239" s="190"/>
      <c r="C239" s="103"/>
      <c r="D239" s="191" t="s">
        <v>73</v>
      </c>
      <c r="E239" s="192" t="s">
        <v>369</v>
      </c>
      <c r="F239" s="192" t="s">
        <v>370</v>
      </c>
      <c r="G239" s="103"/>
      <c r="H239" s="103"/>
      <c r="I239" s="193"/>
      <c r="J239" s="193"/>
      <c r="K239" s="194">
        <f>BK239</f>
        <v>0</v>
      </c>
      <c r="M239" s="100"/>
      <c r="N239" s="102"/>
      <c r="O239" s="103"/>
      <c r="P239" s="103"/>
      <c r="Q239" s="104">
        <f>SUM(Q240:Q264)</f>
        <v>0</v>
      </c>
      <c r="R239" s="104">
        <f>SUM(R240:R264)</f>
        <v>0</v>
      </c>
      <c r="S239" s="103"/>
      <c r="T239" s="105">
        <f>SUM(T240:T264)</f>
        <v>0</v>
      </c>
      <c r="U239" s="103"/>
      <c r="V239" s="105">
        <f>SUM(V240:V264)</f>
        <v>0</v>
      </c>
      <c r="W239" s="103"/>
      <c r="X239" s="106">
        <f>SUM(X240:X264)</f>
        <v>0</v>
      </c>
      <c r="AR239" s="101" t="s">
        <v>186</v>
      </c>
      <c r="AT239" s="107" t="s">
        <v>73</v>
      </c>
      <c r="AU239" s="107" t="s">
        <v>74</v>
      </c>
      <c r="AY239" s="101" t="s">
        <v>160</v>
      </c>
      <c r="BK239" s="108">
        <f>SUM(BK240:BK264)</f>
        <v>0</v>
      </c>
    </row>
    <row r="240" spans="1:65" s="2" customFormat="1" ht="16.5" customHeight="1">
      <c r="A240" s="20"/>
      <c r="B240" s="197"/>
      <c r="C240" s="126" t="s">
        <v>211</v>
      </c>
      <c r="D240" s="126" t="s">
        <v>182</v>
      </c>
      <c r="E240" s="127" t="s">
        <v>372</v>
      </c>
      <c r="F240" s="128" t="s">
        <v>373</v>
      </c>
      <c r="G240" s="129" t="s">
        <v>166</v>
      </c>
      <c r="H240" s="130">
        <v>1</v>
      </c>
      <c r="I240" s="131"/>
      <c r="J240" s="131"/>
      <c r="K240" s="203">
        <f>ROUND(P240*H240,2)</f>
        <v>0</v>
      </c>
      <c r="L240" s="181"/>
      <c r="M240" s="21"/>
      <c r="N240" s="132" t="s">
        <v>1</v>
      </c>
      <c r="O240" s="118" t="s">
        <v>37</v>
      </c>
      <c r="P240" s="119">
        <f>I240+J240</f>
        <v>0</v>
      </c>
      <c r="Q240" s="119">
        <f>ROUND(I240*H240,2)</f>
        <v>0</v>
      </c>
      <c r="R240" s="119">
        <f>ROUND(J240*H240,2)</f>
        <v>0</v>
      </c>
      <c r="S240" s="42"/>
      <c r="T240" s="120">
        <f>S240*H240</f>
        <v>0</v>
      </c>
      <c r="U240" s="120">
        <v>0</v>
      </c>
      <c r="V240" s="120">
        <f>U240*H240</f>
        <v>0</v>
      </c>
      <c r="W240" s="120">
        <v>0</v>
      </c>
      <c r="X240" s="121">
        <f>W240*H240</f>
        <v>0</v>
      </c>
      <c r="Y240" s="20"/>
      <c r="Z240" s="20"/>
      <c r="AA240" s="20"/>
      <c r="AB240" s="20"/>
      <c r="AC240" s="20"/>
      <c r="AD240" s="20"/>
      <c r="AE240" s="20"/>
      <c r="AR240" s="122" t="s">
        <v>374</v>
      </c>
      <c r="AT240" s="122" t="s">
        <v>182</v>
      </c>
      <c r="AU240" s="122" t="s">
        <v>82</v>
      </c>
      <c r="AY240" s="14" t="s">
        <v>160</v>
      </c>
      <c r="BE240" s="123">
        <f>IF(O240="základní",K240,0)</f>
        <v>0</v>
      </c>
      <c r="BF240" s="123">
        <f>IF(O240="snížená",K240,0)</f>
        <v>0</v>
      </c>
      <c r="BG240" s="123">
        <f>IF(O240="zákl. přenesená",K240,0)</f>
        <v>0</v>
      </c>
      <c r="BH240" s="123">
        <f>IF(O240="sníž. přenesená",K240,0)</f>
        <v>0</v>
      </c>
      <c r="BI240" s="123">
        <f>IF(O240="nulová",K240,0)</f>
        <v>0</v>
      </c>
      <c r="BJ240" s="14" t="s">
        <v>82</v>
      </c>
      <c r="BK240" s="123">
        <f>ROUND(P240*H240,2)</f>
        <v>0</v>
      </c>
      <c r="BL240" s="14" t="s">
        <v>374</v>
      </c>
      <c r="BM240" s="122" t="s">
        <v>375</v>
      </c>
    </row>
    <row r="241" spans="1:47" s="2" customFormat="1" ht="12">
      <c r="A241" s="20"/>
      <c r="B241" s="150"/>
      <c r="C241" s="42"/>
      <c r="D241" s="199" t="s">
        <v>169</v>
      </c>
      <c r="E241" s="42"/>
      <c r="F241" s="200" t="s">
        <v>373</v>
      </c>
      <c r="G241" s="42"/>
      <c r="H241" s="42"/>
      <c r="I241" s="201"/>
      <c r="J241" s="201"/>
      <c r="K241" s="151"/>
      <c r="L241" s="20"/>
      <c r="M241" s="21"/>
      <c r="N241" s="124"/>
      <c r="O241" s="125"/>
      <c r="P241" s="42"/>
      <c r="Q241" s="42"/>
      <c r="R241" s="42"/>
      <c r="S241" s="42"/>
      <c r="T241" s="42"/>
      <c r="U241" s="42"/>
      <c r="V241" s="42"/>
      <c r="W241" s="42"/>
      <c r="X241" s="43"/>
      <c r="Y241" s="20"/>
      <c r="Z241" s="20"/>
      <c r="AA241" s="20"/>
      <c r="AB241" s="20"/>
      <c r="AC241" s="20"/>
      <c r="AD241" s="20"/>
      <c r="AE241" s="20"/>
      <c r="AT241" s="14" t="s">
        <v>169</v>
      </c>
      <c r="AU241" s="14" t="s">
        <v>82</v>
      </c>
    </row>
    <row r="242" spans="1:65" s="2" customFormat="1" ht="16.5" customHeight="1">
      <c r="A242" s="20"/>
      <c r="B242" s="197"/>
      <c r="C242" s="126" t="s">
        <v>389</v>
      </c>
      <c r="D242" s="126" t="s">
        <v>182</v>
      </c>
      <c r="E242" s="127" t="s">
        <v>376</v>
      </c>
      <c r="F242" s="128" t="s">
        <v>377</v>
      </c>
      <c r="G242" s="129" t="s">
        <v>286</v>
      </c>
      <c r="H242" s="130">
        <v>1</v>
      </c>
      <c r="I242" s="131"/>
      <c r="J242" s="131"/>
      <c r="K242" s="203">
        <f>ROUND(P242*H242,2)</f>
        <v>0</v>
      </c>
      <c r="L242" s="181"/>
      <c r="M242" s="21"/>
      <c r="N242" s="132" t="s">
        <v>1</v>
      </c>
      <c r="O242" s="118" t="s">
        <v>37</v>
      </c>
      <c r="P242" s="119">
        <f>I242+J242</f>
        <v>0</v>
      </c>
      <c r="Q242" s="119">
        <f>ROUND(I242*H242,2)</f>
        <v>0</v>
      </c>
      <c r="R242" s="119">
        <f>ROUND(J242*H242,2)</f>
        <v>0</v>
      </c>
      <c r="S242" s="42"/>
      <c r="T242" s="120">
        <f>S242*H242</f>
        <v>0</v>
      </c>
      <c r="U242" s="120">
        <v>0</v>
      </c>
      <c r="V242" s="120">
        <f>U242*H242</f>
        <v>0</v>
      </c>
      <c r="W242" s="120">
        <v>0</v>
      </c>
      <c r="X242" s="121">
        <f>W242*H242</f>
        <v>0</v>
      </c>
      <c r="Y242" s="20"/>
      <c r="Z242" s="20"/>
      <c r="AA242" s="20"/>
      <c r="AB242" s="20"/>
      <c r="AC242" s="20"/>
      <c r="AD242" s="20"/>
      <c r="AE242" s="20"/>
      <c r="AR242" s="122" t="s">
        <v>168</v>
      </c>
      <c r="AT242" s="122" t="s">
        <v>182</v>
      </c>
      <c r="AU242" s="122" t="s">
        <v>82</v>
      </c>
      <c r="AY242" s="14" t="s">
        <v>160</v>
      </c>
      <c r="BE242" s="123">
        <f>IF(O242="základní",K242,0)</f>
        <v>0</v>
      </c>
      <c r="BF242" s="123">
        <f>IF(O242="snížená",K242,0)</f>
        <v>0</v>
      </c>
      <c r="BG242" s="123">
        <f>IF(O242="zákl. přenesená",K242,0)</f>
        <v>0</v>
      </c>
      <c r="BH242" s="123">
        <f>IF(O242="sníž. přenesená",K242,0)</f>
        <v>0</v>
      </c>
      <c r="BI242" s="123">
        <f>IF(O242="nulová",K242,0)</f>
        <v>0</v>
      </c>
      <c r="BJ242" s="14" t="s">
        <v>82</v>
      </c>
      <c r="BK242" s="123">
        <f>ROUND(P242*H242,2)</f>
        <v>0</v>
      </c>
      <c r="BL242" s="14" t="s">
        <v>168</v>
      </c>
      <c r="BM242" s="122" t="s">
        <v>448</v>
      </c>
    </row>
    <row r="243" spans="1:47" s="2" customFormat="1" ht="12">
      <c r="A243" s="20"/>
      <c r="B243" s="150"/>
      <c r="C243" s="42"/>
      <c r="D243" s="199" t="s">
        <v>169</v>
      </c>
      <c r="E243" s="42"/>
      <c r="F243" s="200" t="s">
        <v>379</v>
      </c>
      <c r="G243" s="42"/>
      <c r="H243" s="42"/>
      <c r="I243" s="201"/>
      <c r="J243" s="201"/>
      <c r="K243" s="151"/>
      <c r="L243" s="20"/>
      <c r="M243" s="21"/>
      <c r="N243" s="124"/>
      <c r="O243" s="125"/>
      <c r="P243" s="42"/>
      <c r="Q243" s="42"/>
      <c r="R243" s="42"/>
      <c r="S243" s="42"/>
      <c r="T243" s="42"/>
      <c r="U243" s="42"/>
      <c r="V243" s="42"/>
      <c r="W243" s="42"/>
      <c r="X243" s="43"/>
      <c r="Y243" s="20"/>
      <c r="Z243" s="20"/>
      <c r="AA243" s="20"/>
      <c r="AB243" s="20"/>
      <c r="AC243" s="20"/>
      <c r="AD243" s="20"/>
      <c r="AE243" s="20"/>
      <c r="AT243" s="14" t="s">
        <v>169</v>
      </c>
      <c r="AU243" s="14" t="s">
        <v>82</v>
      </c>
    </row>
    <row r="244" spans="1:47" s="2" customFormat="1" ht="58.5">
      <c r="A244" s="20"/>
      <c r="B244" s="150"/>
      <c r="C244" s="42"/>
      <c r="D244" s="199" t="s">
        <v>171</v>
      </c>
      <c r="E244" s="42"/>
      <c r="F244" s="202" t="s">
        <v>380</v>
      </c>
      <c r="G244" s="42"/>
      <c r="H244" s="42"/>
      <c r="I244" s="201"/>
      <c r="J244" s="201"/>
      <c r="K244" s="151"/>
      <c r="L244" s="20"/>
      <c r="M244" s="21"/>
      <c r="N244" s="124"/>
      <c r="O244" s="125"/>
      <c r="P244" s="42"/>
      <c r="Q244" s="42"/>
      <c r="R244" s="42"/>
      <c r="S244" s="42"/>
      <c r="T244" s="42"/>
      <c r="U244" s="42"/>
      <c r="V244" s="42"/>
      <c r="W244" s="42"/>
      <c r="X244" s="43"/>
      <c r="Y244" s="20"/>
      <c r="Z244" s="20"/>
      <c r="AA244" s="20"/>
      <c r="AB244" s="20"/>
      <c r="AC244" s="20"/>
      <c r="AD244" s="20"/>
      <c r="AE244" s="20"/>
      <c r="AT244" s="14" t="s">
        <v>171</v>
      </c>
      <c r="AU244" s="14" t="s">
        <v>82</v>
      </c>
    </row>
    <row r="245" spans="1:65" s="2" customFormat="1" ht="16.5" customHeight="1">
      <c r="A245" s="20"/>
      <c r="B245" s="197"/>
      <c r="C245" s="126" t="s">
        <v>215</v>
      </c>
      <c r="D245" s="126" t="s">
        <v>182</v>
      </c>
      <c r="E245" s="127" t="s">
        <v>382</v>
      </c>
      <c r="F245" s="128" t="s">
        <v>383</v>
      </c>
      <c r="G245" s="129" t="s">
        <v>166</v>
      </c>
      <c r="H245" s="130">
        <v>1</v>
      </c>
      <c r="I245" s="131"/>
      <c r="J245" s="131"/>
      <c r="K245" s="203">
        <f>ROUND(P245*H245,2)</f>
        <v>0</v>
      </c>
      <c r="L245" s="181"/>
      <c r="M245" s="21"/>
      <c r="N245" s="132" t="s">
        <v>1</v>
      </c>
      <c r="O245" s="118" t="s">
        <v>37</v>
      </c>
      <c r="P245" s="119">
        <f>I245+J245</f>
        <v>0</v>
      </c>
      <c r="Q245" s="119">
        <f>ROUND(I245*H245,2)</f>
        <v>0</v>
      </c>
      <c r="R245" s="119">
        <f>ROUND(J245*H245,2)</f>
        <v>0</v>
      </c>
      <c r="S245" s="42"/>
      <c r="T245" s="120">
        <f>S245*H245</f>
        <v>0</v>
      </c>
      <c r="U245" s="120">
        <v>0</v>
      </c>
      <c r="V245" s="120">
        <f>U245*H245</f>
        <v>0</v>
      </c>
      <c r="W245" s="120">
        <v>0</v>
      </c>
      <c r="X245" s="121">
        <f>W245*H245</f>
        <v>0</v>
      </c>
      <c r="Y245" s="20"/>
      <c r="Z245" s="20"/>
      <c r="AA245" s="20"/>
      <c r="AB245" s="20"/>
      <c r="AC245" s="20"/>
      <c r="AD245" s="20"/>
      <c r="AE245" s="20"/>
      <c r="AR245" s="122" t="s">
        <v>374</v>
      </c>
      <c r="AT245" s="122" t="s">
        <v>182</v>
      </c>
      <c r="AU245" s="122" t="s">
        <v>82</v>
      </c>
      <c r="AY245" s="14" t="s">
        <v>160</v>
      </c>
      <c r="BE245" s="123">
        <f>IF(O245="základní",K245,0)</f>
        <v>0</v>
      </c>
      <c r="BF245" s="123">
        <f>IF(O245="snížená",K245,0)</f>
        <v>0</v>
      </c>
      <c r="BG245" s="123">
        <f>IF(O245="zákl. přenesená",K245,0)</f>
        <v>0</v>
      </c>
      <c r="BH245" s="123">
        <f>IF(O245="sníž. přenesená",K245,0)</f>
        <v>0</v>
      </c>
      <c r="BI245" s="123">
        <f>IF(O245="nulová",K245,0)</f>
        <v>0</v>
      </c>
      <c r="BJ245" s="14" t="s">
        <v>82</v>
      </c>
      <c r="BK245" s="123">
        <f>ROUND(P245*H245,2)</f>
        <v>0</v>
      </c>
      <c r="BL245" s="14" t="s">
        <v>374</v>
      </c>
      <c r="BM245" s="122" t="s">
        <v>384</v>
      </c>
    </row>
    <row r="246" spans="1:47" s="2" customFormat="1" ht="12">
      <c r="A246" s="20"/>
      <c r="B246" s="150"/>
      <c r="C246" s="42"/>
      <c r="D246" s="199" t="s">
        <v>169</v>
      </c>
      <c r="E246" s="42"/>
      <c r="F246" s="200" t="s">
        <v>383</v>
      </c>
      <c r="G246" s="42"/>
      <c r="H246" s="42"/>
      <c r="I246" s="201"/>
      <c r="J246" s="201"/>
      <c r="K246" s="151"/>
      <c r="L246" s="20"/>
      <c r="M246" s="21"/>
      <c r="N246" s="124"/>
      <c r="O246" s="125"/>
      <c r="P246" s="42"/>
      <c r="Q246" s="42"/>
      <c r="R246" s="42"/>
      <c r="S246" s="42"/>
      <c r="T246" s="42"/>
      <c r="U246" s="42"/>
      <c r="V246" s="42"/>
      <c r="W246" s="42"/>
      <c r="X246" s="43"/>
      <c r="Y246" s="20"/>
      <c r="Z246" s="20"/>
      <c r="AA246" s="20"/>
      <c r="AB246" s="20"/>
      <c r="AC246" s="20"/>
      <c r="AD246" s="20"/>
      <c r="AE246" s="20"/>
      <c r="AT246" s="14" t="s">
        <v>169</v>
      </c>
      <c r="AU246" s="14" t="s">
        <v>82</v>
      </c>
    </row>
    <row r="247" spans="1:65" s="2" customFormat="1" ht="16.5" customHeight="1">
      <c r="A247" s="20"/>
      <c r="B247" s="197"/>
      <c r="C247" s="126" t="s">
        <v>396</v>
      </c>
      <c r="D247" s="126" t="s">
        <v>182</v>
      </c>
      <c r="E247" s="127" t="s">
        <v>385</v>
      </c>
      <c r="F247" s="128" t="s">
        <v>386</v>
      </c>
      <c r="G247" s="129" t="s">
        <v>166</v>
      </c>
      <c r="H247" s="130">
        <v>1</v>
      </c>
      <c r="I247" s="131"/>
      <c r="J247" s="131"/>
      <c r="K247" s="203">
        <f>ROUND(P247*H247,2)</f>
        <v>0</v>
      </c>
      <c r="L247" s="181"/>
      <c r="M247" s="21"/>
      <c r="N247" s="132" t="s">
        <v>1</v>
      </c>
      <c r="O247" s="118" t="s">
        <v>37</v>
      </c>
      <c r="P247" s="119">
        <f>I247+J247</f>
        <v>0</v>
      </c>
      <c r="Q247" s="119">
        <f>ROUND(I247*H247,2)</f>
        <v>0</v>
      </c>
      <c r="R247" s="119">
        <f>ROUND(J247*H247,2)</f>
        <v>0</v>
      </c>
      <c r="S247" s="42"/>
      <c r="T247" s="120">
        <f>S247*H247</f>
        <v>0</v>
      </c>
      <c r="U247" s="120">
        <v>0</v>
      </c>
      <c r="V247" s="120">
        <f>U247*H247</f>
        <v>0</v>
      </c>
      <c r="W247" s="120">
        <v>0</v>
      </c>
      <c r="X247" s="121">
        <f>W247*H247</f>
        <v>0</v>
      </c>
      <c r="Y247" s="20"/>
      <c r="Z247" s="20"/>
      <c r="AA247" s="20"/>
      <c r="AB247" s="20"/>
      <c r="AC247" s="20"/>
      <c r="AD247" s="20"/>
      <c r="AE247" s="20"/>
      <c r="AR247" s="122" t="s">
        <v>374</v>
      </c>
      <c r="AT247" s="122" t="s">
        <v>182</v>
      </c>
      <c r="AU247" s="122" t="s">
        <v>82</v>
      </c>
      <c r="AY247" s="14" t="s">
        <v>160</v>
      </c>
      <c r="BE247" s="123">
        <f>IF(O247="základní",K247,0)</f>
        <v>0</v>
      </c>
      <c r="BF247" s="123">
        <f>IF(O247="snížená",K247,0)</f>
        <v>0</v>
      </c>
      <c r="BG247" s="123">
        <f>IF(O247="zákl. přenesená",K247,0)</f>
        <v>0</v>
      </c>
      <c r="BH247" s="123">
        <f>IF(O247="sníž. přenesená",K247,0)</f>
        <v>0</v>
      </c>
      <c r="BI247" s="123">
        <f>IF(O247="nulová",K247,0)</f>
        <v>0</v>
      </c>
      <c r="BJ247" s="14" t="s">
        <v>82</v>
      </c>
      <c r="BK247" s="123">
        <f>ROUND(P247*H247,2)</f>
        <v>0</v>
      </c>
      <c r="BL247" s="14" t="s">
        <v>374</v>
      </c>
      <c r="BM247" s="122" t="s">
        <v>387</v>
      </c>
    </row>
    <row r="248" spans="1:47" s="2" customFormat="1" ht="12">
      <c r="A248" s="20"/>
      <c r="B248" s="150"/>
      <c r="C248" s="42"/>
      <c r="D248" s="199" t="s">
        <v>169</v>
      </c>
      <c r="E248" s="42"/>
      <c r="F248" s="200" t="s">
        <v>388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169</v>
      </c>
      <c r="AU248" s="14" t="s">
        <v>82</v>
      </c>
    </row>
    <row r="249" spans="1:65" s="2" customFormat="1" ht="16.5" customHeight="1">
      <c r="A249" s="20"/>
      <c r="B249" s="197"/>
      <c r="C249" s="126" t="s">
        <v>219</v>
      </c>
      <c r="D249" s="126" t="s">
        <v>182</v>
      </c>
      <c r="E249" s="127" t="s">
        <v>390</v>
      </c>
      <c r="F249" s="128" t="s">
        <v>391</v>
      </c>
      <c r="G249" s="129" t="s">
        <v>297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374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374</v>
      </c>
      <c r="BM249" s="122" t="s">
        <v>392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391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65" s="2" customFormat="1" ht="16.5" customHeight="1">
      <c r="A251" s="20"/>
      <c r="B251" s="197"/>
      <c r="C251" s="126" t="s">
        <v>405</v>
      </c>
      <c r="D251" s="126" t="s">
        <v>182</v>
      </c>
      <c r="E251" s="127" t="s">
        <v>393</v>
      </c>
      <c r="F251" s="128" t="s">
        <v>1</v>
      </c>
      <c r="G251" s="129" t="s">
        <v>166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394</v>
      </c>
    </row>
    <row r="252" spans="1:47" s="2" customFormat="1" ht="19.5">
      <c r="A252" s="20"/>
      <c r="B252" s="150"/>
      <c r="C252" s="42"/>
      <c r="D252" s="199" t="s">
        <v>169</v>
      </c>
      <c r="E252" s="42"/>
      <c r="F252" s="200" t="s">
        <v>395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65" s="2" customFormat="1" ht="16.5" customHeight="1">
      <c r="A253" s="20"/>
      <c r="B253" s="197"/>
      <c r="C253" s="126" t="s">
        <v>410</v>
      </c>
      <c r="D253" s="126" t="s">
        <v>182</v>
      </c>
      <c r="E253" s="127" t="s">
        <v>397</v>
      </c>
      <c r="F253" s="128" t="s">
        <v>398</v>
      </c>
      <c r="G253" s="129" t="s">
        <v>166</v>
      </c>
      <c r="H253" s="130">
        <v>1</v>
      </c>
      <c r="I253" s="131"/>
      <c r="J253" s="131"/>
      <c r="K253" s="203">
        <f>ROUND(P253*H253,2)</f>
        <v>0</v>
      </c>
      <c r="L253" s="181"/>
      <c r="M253" s="21"/>
      <c r="N253" s="132" t="s">
        <v>1</v>
      </c>
      <c r="O253" s="118" t="s">
        <v>37</v>
      </c>
      <c r="P253" s="119">
        <f>I253+J253</f>
        <v>0</v>
      </c>
      <c r="Q253" s="119">
        <f>ROUND(I253*H253,2)</f>
        <v>0</v>
      </c>
      <c r="R253" s="119">
        <f>ROUND(J253*H253,2)</f>
        <v>0</v>
      </c>
      <c r="S253" s="42"/>
      <c r="T253" s="120">
        <f>S253*H253</f>
        <v>0</v>
      </c>
      <c r="U253" s="120">
        <v>0</v>
      </c>
      <c r="V253" s="120">
        <f>U253*H253</f>
        <v>0</v>
      </c>
      <c r="W253" s="120">
        <v>0</v>
      </c>
      <c r="X253" s="121">
        <f>W253*H253</f>
        <v>0</v>
      </c>
      <c r="Y253" s="20"/>
      <c r="Z253" s="20"/>
      <c r="AA253" s="20"/>
      <c r="AB253" s="20"/>
      <c r="AC253" s="20"/>
      <c r="AD253" s="20"/>
      <c r="AE253" s="20"/>
      <c r="AR253" s="122" t="s">
        <v>168</v>
      </c>
      <c r="AT253" s="122" t="s">
        <v>182</v>
      </c>
      <c r="AU253" s="122" t="s">
        <v>82</v>
      </c>
      <c r="AY253" s="14" t="s">
        <v>160</v>
      </c>
      <c r="BE253" s="123">
        <f>IF(O253="základní",K253,0)</f>
        <v>0</v>
      </c>
      <c r="BF253" s="123">
        <f>IF(O253="snížená",K253,0)</f>
        <v>0</v>
      </c>
      <c r="BG253" s="123">
        <f>IF(O253="zákl. přenesená",K253,0)</f>
        <v>0</v>
      </c>
      <c r="BH253" s="123">
        <f>IF(O253="sníž. přenesená",K253,0)</f>
        <v>0</v>
      </c>
      <c r="BI253" s="123">
        <f>IF(O253="nulová",K253,0)</f>
        <v>0</v>
      </c>
      <c r="BJ253" s="14" t="s">
        <v>82</v>
      </c>
      <c r="BK253" s="123">
        <f>ROUND(P253*H253,2)</f>
        <v>0</v>
      </c>
      <c r="BL253" s="14" t="s">
        <v>168</v>
      </c>
      <c r="BM253" s="122" t="s">
        <v>399</v>
      </c>
    </row>
    <row r="254" spans="1:47" s="2" customFormat="1" ht="12">
      <c r="A254" s="20"/>
      <c r="B254" s="150"/>
      <c r="C254" s="42"/>
      <c r="D254" s="199" t="s">
        <v>169</v>
      </c>
      <c r="E254" s="42"/>
      <c r="F254" s="200" t="s">
        <v>398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169</v>
      </c>
      <c r="AU254" s="14" t="s">
        <v>82</v>
      </c>
    </row>
    <row r="255" spans="1:65" s="2" customFormat="1" ht="16.5" customHeight="1">
      <c r="A255" s="20"/>
      <c r="B255" s="197"/>
      <c r="C255" s="126" t="s">
        <v>414</v>
      </c>
      <c r="D255" s="126" t="s">
        <v>182</v>
      </c>
      <c r="E255" s="127" t="s">
        <v>400</v>
      </c>
      <c r="F255" s="128" t="s">
        <v>401</v>
      </c>
      <c r="G255" s="129" t="s">
        <v>286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374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374</v>
      </c>
      <c r="BM255" s="122" t="s">
        <v>449</v>
      </c>
    </row>
    <row r="256" spans="1:47" s="2" customFormat="1" ht="12">
      <c r="A256" s="20"/>
      <c r="B256" s="150"/>
      <c r="C256" s="42"/>
      <c r="D256" s="199" t="s">
        <v>169</v>
      </c>
      <c r="E256" s="42"/>
      <c r="F256" s="200" t="s">
        <v>403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47" s="2" customFormat="1" ht="48.75">
      <c r="A257" s="20"/>
      <c r="B257" s="150"/>
      <c r="C257" s="42"/>
      <c r="D257" s="199" t="s">
        <v>171</v>
      </c>
      <c r="E257" s="42"/>
      <c r="F257" s="202" t="s">
        <v>404</v>
      </c>
      <c r="G257" s="42"/>
      <c r="H257" s="42"/>
      <c r="I257" s="201"/>
      <c r="J257" s="201"/>
      <c r="K257" s="151"/>
      <c r="L257" s="20"/>
      <c r="M257" s="21"/>
      <c r="N257" s="124"/>
      <c r="O257" s="125"/>
      <c r="P257" s="42"/>
      <c r="Q257" s="42"/>
      <c r="R257" s="42"/>
      <c r="S257" s="42"/>
      <c r="T257" s="42"/>
      <c r="U257" s="42"/>
      <c r="V257" s="42"/>
      <c r="W257" s="42"/>
      <c r="X257" s="43"/>
      <c r="Y257" s="20"/>
      <c r="Z257" s="20"/>
      <c r="AA257" s="20"/>
      <c r="AB257" s="20"/>
      <c r="AC257" s="20"/>
      <c r="AD257" s="20"/>
      <c r="AE257" s="20"/>
      <c r="AT257" s="14" t="s">
        <v>171</v>
      </c>
      <c r="AU257" s="14" t="s">
        <v>82</v>
      </c>
    </row>
    <row r="258" spans="1:65" s="2" customFormat="1" ht="16.5" customHeight="1">
      <c r="A258" s="20"/>
      <c r="B258" s="197"/>
      <c r="C258" s="126" t="s">
        <v>223</v>
      </c>
      <c r="D258" s="126" t="s">
        <v>182</v>
      </c>
      <c r="E258" s="127" t="s">
        <v>406</v>
      </c>
      <c r="F258" s="128" t="s">
        <v>407</v>
      </c>
      <c r="G258" s="129" t="s">
        <v>286</v>
      </c>
      <c r="H258" s="130">
        <v>1</v>
      </c>
      <c r="I258" s="131"/>
      <c r="J258" s="131"/>
      <c r="K258" s="203">
        <f>ROUND(P258*H258,2)</f>
        <v>0</v>
      </c>
      <c r="L258" s="181"/>
      <c r="M258" s="21"/>
      <c r="N258" s="132" t="s">
        <v>1</v>
      </c>
      <c r="O258" s="118" t="s">
        <v>37</v>
      </c>
      <c r="P258" s="119">
        <f>I258+J258</f>
        <v>0</v>
      </c>
      <c r="Q258" s="119">
        <f>ROUND(I258*H258,2)</f>
        <v>0</v>
      </c>
      <c r="R258" s="119">
        <f>ROUND(J258*H258,2)</f>
        <v>0</v>
      </c>
      <c r="S258" s="42"/>
      <c r="T258" s="120">
        <f>S258*H258</f>
        <v>0</v>
      </c>
      <c r="U258" s="120">
        <v>0</v>
      </c>
      <c r="V258" s="120">
        <f>U258*H258</f>
        <v>0</v>
      </c>
      <c r="W258" s="120">
        <v>0</v>
      </c>
      <c r="X258" s="121">
        <f>W258*H258</f>
        <v>0</v>
      </c>
      <c r="Y258" s="20"/>
      <c r="Z258" s="20"/>
      <c r="AA258" s="20"/>
      <c r="AB258" s="20"/>
      <c r="AC258" s="20"/>
      <c r="AD258" s="20"/>
      <c r="AE258" s="20"/>
      <c r="AR258" s="122" t="s">
        <v>374</v>
      </c>
      <c r="AT258" s="122" t="s">
        <v>182</v>
      </c>
      <c r="AU258" s="122" t="s">
        <v>82</v>
      </c>
      <c r="AY258" s="14" t="s">
        <v>160</v>
      </c>
      <c r="BE258" s="123">
        <f>IF(O258="základní",K258,0)</f>
        <v>0</v>
      </c>
      <c r="BF258" s="123">
        <f>IF(O258="snížená",K258,0)</f>
        <v>0</v>
      </c>
      <c r="BG258" s="123">
        <f>IF(O258="zákl. přenesená",K258,0)</f>
        <v>0</v>
      </c>
      <c r="BH258" s="123">
        <f>IF(O258="sníž. přenesená",K258,0)</f>
        <v>0</v>
      </c>
      <c r="BI258" s="123">
        <f>IF(O258="nulová",K258,0)</f>
        <v>0</v>
      </c>
      <c r="BJ258" s="14" t="s">
        <v>82</v>
      </c>
      <c r="BK258" s="123">
        <f>ROUND(P258*H258,2)</f>
        <v>0</v>
      </c>
      <c r="BL258" s="14" t="s">
        <v>374</v>
      </c>
      <c r="BM258" s="122" t="s">
        <v>408</v>
      </c>
    </row>
    <row r="259" spans="1:47" s="2" customFormat="1" ht="12">
      <c r="A259" s="20"/>
      <c r="B259" s="150"/>
      <c r="C259" s="42"/>
      <c r="D259" s="199" t="s">
        <v>169</v>
      </c>
      <c r="E259" s="42"/>
      <c r="F259" s="200" t="s">
        <v>407</v>
      </c>
      <c r="G259" s="42"/>
      <c r="H259" s="42"/>
      <c r="I259" s="201"/>
      <c r="J259" s="201"/>
      <c r="K259" s="151"/>
      <c r="L259" s="20"/>
      <c r="M259" s="21"/>
      <c r="N259" s="124"/>
      <c r="O259" s="125"/>
      <c r="P259" s="42"/>
      <c r="Q259" s="42"/>
      <c r="R259" s="42"/>
      <c r="S259" s="42"/>
      <c r="T259" s="42"/>
      <c r="U259" s="42"/>
      <c r="V259" s="42"/>
      <c r="W259" s="42"/>
      <c r="X259" s="43"/>
      <c r="Y259" s="20"/>
      <c r="Z259" s="20"/>
      <c r="AA259" s="20"/>
      <c r="AB259" s="20"/>
      <c r="AC259" s="20"/>
      <c r="AD259" s="20"/>
      <c r="AE259" s="20"/>
      <c r="AT259" s="14" t="s">
        <v>169</v>
      </c>
      <c r="AU259" s="14" t="s">
        <v>82</v>
      </c>
    </row>
    <row r="260" spans="1:47" s="2" customFormat="1" ht="48.75">
      <c r="A260" s="20"/>
      <c r="B260" s="150"/>
      <c r="C260" s="42"/>
      <c r="D260" s="199" t="s">
        <v>171</v>
      </c>
      <c r="E260" s="42"/>
      <c r="F260" s="202" t="s">
        <v>409</v>
      </c>
      <c r="G260" s="42"/>
      <c r="H260" s="42"/>
      <c r="I260" s="201"/>
      <c r="J260" s="201"/>
      <c r="K260" s="151"/>
      <c r="L260" s="20"/>
      <c r="M260" s="21"/>
      <c r="N260" s="124"/>
      <c r="O260" s="125"/>
      <c r="P260" s="42"/>
      <c r="Q260" s="42"/>
      <c r="R260" s="42"/>
      <c r="S260" s="42"/>
      <c r="T260" s="42"/>
      <c r="U260" s="42"/>
      <c r="V260" s="42"/>
      <c r="W260" s="42"/>
      <c r="X260" s="43"/>
      <c r="Y260" s="20"/>
      <c r="Z260" s="20"/>
      <c r="AA260" s="20"/>
      <c r="AB260" s="20"/>
      <c r="AC260" s="20"/>
      <c r="AD260" s="20"/>
      <c r="AE260" s="20"/>
      <c r="AT260" s="14" t="s">
        <v>171</v>
      </c>
      <c r="AU260" s="14" t="s">
        <v>82</v>
      </c>
    </row>
    <row r="261" spans="1:65" s="2" customFormat="1" ht="24.2" customHeight="1">
      <c r="A261" s="20"/>
      <c r="B261" s="197"/>
      <c r="C261" s="126" t="s">
        <v>436</v>
      </c>
      <c r="D261" s="126" t="s">
        <v>182</v>
      </c>
      <c r="E261" s="127" t="s">
        <v>411</v>
      </c>
      <c r="F261" s="128" t="s">
        <v>412</v>
      </c>
      <c r="G261" s="129" t="s">
        <v>166</v>
      </c>
      <c r="H261" s="130">
        <v>1</v>
      </c>
      <c r="I261" s="131"/>
      <c r="J261" s="131"/>
      <c r="K261" s="203">
        <f>ROUND(P261*H261,2)</f>
        <v>0</v>
      </c>
      <c r="L261" s="181"/>
      <c r="M261" s="21"/>
      <c r="N261" s="132" t="s">
        <v>1</v>
      </c>
      <c r="O261" s="118" t="s">
        <v>37</v>
      </c>
      <c r="P261" s="119">
        <f>I261+J261</f>
        <v>0</v>
      </c>
      <c r="Q261" s="119">
        <f>ROUND(I261*H261,2)</f>
        <v>0</v>
      </c>
      <c r="R261" s="119">
        <f>ROUND(J261*H261,2)</f>
        <v>0</v>
      </c>
      <c r="S261" s="42"/>
      <c r="T261" s="120">
        <f>S261*H261</f>
        <v>0</v>
      </c>
      <c r="U261" s="120">
        <v>0</v>
      </c>
      <c r="V261" s="120">
        <f>U261*H261</f>
        <v>0</v>
      </c>
      <c r="W261" s="120">
        <v>0</v>
      </c>
      <c r="X261" s="121">
        <f>W261*H261</f>
        <v>0</v>
      </c>
      <c r="Y261" s="20"/>
      <c r="Z261" s="20"/>
      <c r="AA261" s="20"/>
      <c r="AB261" s="20"/>
      <c r="AC261" s="20"/>
      <c r="AD261" s="20"/>
      <c r="AE261" s="20"/>
      <c r="AR261" s="122" t="s">
        <v>168</v>
      </c>
      <c r="AT261" s="122" t="s">
        <v>182</v>
      </c>
      <c r="AU261" s="122" t="s">
        <v>82</v>
      </c>
      <c r="AY261" s="14" t="s">
        <v>160</v>
      </c>
      <c r="BE261" s="123">
        <f>IF(O261="základní",K261,0)</f>
        <v>0</v>
      </c>
      <c r="BF261" s="123">
        <f>IF(O261="snížená",K261,0)</f>
        <v>0</v>
      </c>
      <c r="BG261" s="123">
        <f>IF(O261="zákl. přenesená",K261,0)</f>
        <v>0</v>
      </c>
      <c r="BH261" s="123">
        <f>IF(O261="sníž. přenesená",K261,0)</f>
        <v>0</v>
      </c>
      <c r="BI261" s="123">
        <f>IF(O261="nulová",K261,0)</f>
        <v>0</v>
      </c>
      <c r="BJ261" s="14" t="s">
        <v>82</v>
      </c>
      <c r="BK261" s="123">
        <f>ROUND(P261*H261,2)</f>
        <v>0</v>
      </c>
      <c r="BL261" s="14" t="s">
        <v>168</v>
      </c>
      <c r="BM261" s="122" t="s">
        <v>413</v>
      </c>
    </row>
    <row r="262" spans="1:47" s="2" customFormat="1" ht="12">
      <c r="A262" s="20"/>
      <c r="B262" s="150"/>
      <c r="C262" s="42"/>
      <c r="D262" s="199" t="s">
        <v>169</v>
      </c>
      <c r="E262" s="42"/>
      <c r="F262" s="200" t="s">
        <v>412</v>
      </c>
      <c r="G262" s="42"/>
      <c r="H262" s="42"/>
      <c r="I262" s="201"/>
      <c r="J262" s="201"/>
      <c r="K262" s="151"/>
      <c r="L262" s="20"/>
      <c r="M262" s="21"/>
      <c r="N262" s="124"/>
      <c r="O262" s="125"/>
      <c r="P262" s="42"/>
      <c r="Q262" s="42"/>
      <c r="R262" s="42"/>
      <c r="S262" s="42"/>
      <c r="T262" s="42"/>
      <c r="U262" s="42"/>
      <c r="V262" s="42"/>
      <c r="W262" s="42"/>
      <c r="X262" s="43"/>
      <c r="Y262" s="20"/>
      <c r="Z262" s="20"/>
      <c r="AA262" s="20"/>
      <c r="AB262" s="20"/>
      <c r="AC262" s="20"/>
      <c r="AD262" s="20"/>
      <c r="AE262" s="20"/>
      <c r="AT262" s="14" t="s">
        <v>169</v>
      </c>
      <c r="AU262" s="14" t="s">
        <v>82</v>
      </c>
    </row>
    <row r="263" spans="1:65" s="2" customFormat="1" ht="16.5" customHeight="1">
      <c r="A263" s="20"/>
      <c r="B263" s="197"/>
      <c r="C263" s="126" t="s">
        <v>230</v>
      </c>
      <c r="D263" s="126" t="s">
        <v>182</v>
      </c>
      <c r="E263" s="127" t="s">
        <v>415</v>
      </c>
      <c r="F263" s="128" t="s">
        <v>1</v>
      </c>
      <c r="G263" s="129" t="s">
        <v>166</v>
      </c>
      <c r="H263" s="130">
        <v>1</v>
      </c>
      <c r="I263" s="131"/>
      <c r="J263" s="131"/>
      <c r="K263" s="203">
        <f>ROUND(P263*H263,2)</f>
        <v>0</v>
      </c>
      <c r="L263" s="181"/>
      <c r="M263" s="21"/>
      <c r="N263" s="132" t="s">
        <v>1</v>
      </c>
      <c r="O263" s="118" t="s">
        <v>37</v>
      </c>
      <c r="P263" s="119">
        <f>I263+J263</f>
        <v>0</v>
      </c>
      <c r="Q263" s="119">
        <f>ROUND(I263*H263,2)</f>
        <v>0</v>
      </c>
      <c r="R263" s="119">
        <f>ROUND(J263*H263,2)</f>
        <v>0</v>
      </c>
      <c r="S263" s="42"/>
      <c r="T263" s="120">
        <f>S263*H263</f>
        <v>0</v>
      </c>
      <c r="U263" s="120">
        <v>0</v>
      </c>
      <c r="V263" s="120">
        <f>U263*H263</f>
        <v>0</v>
      </c>
      <c r="W263" s="120">
        <v>0</v>
      </c>
      <c r="X263" s="121">
        <f>W263*H263</f>
        <v>0</v>
      </c>
      <c r="Y263" s="20"/>
      <c r="Z263" s="20"/>
      <c r="AA263" s="20"/>
      <c r="AB263" s="20"/>
      <c r="AC263" s="20"/>
      <c r="AD263" s="20"/>
      <c r="AE263" s="20"/>
      <c r="AR263" s="122" t="s">
        <v>374</v>
      </c>
      <c r="AT263" s="122" t="s">
        <v>182</v>
      </c>
      <c r="AU263" s="122" t="s">
        <v>82</v>
      </c>
      <c r="AY263" s="14" t="s">
        <v>160</v>
      </c>
      <c r="BE263" s="123">
        <f>IF(O263="základní",K263,0)</f>
        <v>0</v>
      </c>
      <c r="BF263" s="123">
        <f>IF(O263="snížená",K263,0)</f>
        <v>0</v>
      </c>
      <c r="BG263" s="123">
        <f>IF(O263="zákl. přenesená",K263,0)</f>
        <v>0</v>
      </c>
      <c r="BH263" s="123">
        <f>IF(O263="sníž. přenesená",K263,0)</f>
        <v>0</v>
      </c>
      <c r="BI263" s="123">
        <f>IF(O263="nulová",K263,0)</f>
        <v>0</v>
      </c>
      <c r="BJ263" s="14" t="s">
        <v>82</v>
      </c>
      <c r="BK263" s="123">
        <f>ROUND(P263*H263,2)</f>
        <v>0</v>
      </c>
      <c r="BL263" s="14" t="s">
        <v>374</v>
      </c>
      <c r="BM263" s="122" t="s">
        <v>416</v>
      </c>
    </row>
    <row r="264" spans="1:47" s="2" customFormat="1" ht="12">
      <c r="A264" s="20"/>
      <c r="B264" s="150"/>
      <c r="C264" s="42"/>
      <c r="D264" s="199" t="s">
        <v>169</v>
      </c>
      <c r="E264" s="42"/>
      <c r="F264" s="200" t="s">
        <v>417</v>
      </c>
      <c r="G264" s="42"/>
      <c r="H264" s="42"/>
      <c r="I264" s="201"/>
      <c r="J264" s="201"/>
      <c r="K264" s="151"/>
      <c r="L264" s="20"/>
      <c r="M264" s="21"/>
      <c r="N264" s="133"/>
      <c r="O264" s="134"/>
      <c r="P264" s="135"/>
      <c r="Q264" s="135"/>
      <c r="R264" s="135"/>
      <c r="S264" s="135"/>
      <c r="T264" s="135"/>
      <c r="U264" s="135"/>
      <c r="V264" s="135"/>
      <c r="W264" s="135"/>
      <c r="X264" s="136"/>
      <c r="Y264" s="20"/>
      <c r="Z264" s="20"/>
      <c r="AA264" s="20"/>
      <c r="AB264" s="20"/>
      <c r="AC264" s="20"/>
      <c r="AD264" s="20"/>
      <c r="AE264" s="20"/>
      <c r="AT264" s="14" t="s">
        <v>169</v>
      </c>
      <c r="AU264" s="14" t="s">
        <v>82</v>
      </c>
    </row>
    <row r="265" spans="1:31" s="2" customFormat="1" ht="6.95" customHeight="1" thickBot="1">
      <c r="A265" s="20"/>
      <c r="B265" s="177"/>
      <c r="C265" s="178"/>
      <c r="D265" s="178"/>
      <c r="E265" s="178"/>
      <c r="F265" s="178"/>
      <c r="G265" s="178"/>
      <c r="H265" s="178"/>
      <c r="I265" s="178"/>
      <c r="J265" s="178"/>
      <c r="K265" s="179"/>
      <c r="L265" s="34"/>
      <c r="M265" s="21"/>
      <c r="N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</row>
  </sheetData>
  <autoFilter ref="C123:L264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67"/>
  <sheetViews>
    <sheetView showGridLines="0" zoomScale="70" zoomScaleNormal="70" workbookViewId="0" topLeftCell="A49">
      <selection activeCell="K77" sqref="B3:K7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450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ROUND((SUM(BE124:BE266)),2)</f>
        <v>0</v>
      </c>
      <c r="G35" s="42"/>
      <c r="H35" s="42"/>
      <c r="I35" s="226">
        <v>0.21</v>
      </c>
      <c r="J35" s="42"/>
      <c r="K35" s="221">
        <f>ROUND(((SUM(BE124:BE266))*I35),2)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ROUND((SUM(BF124:BF266)),2)</f>
        <v>0</v>
      </c>
      <c r="G36" s="42"/>
      <c r="H36" s="42"/>
      <c r="I36" s="226">
        <v>0.15</v>
      </c>
      <c r="J36" s="42"/>
      <c r="K36" s="221">
        <f>ROUND(((SUM(BF124:BF266))*I36),2)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ROUND((SUM(BG124:BG266)),2)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ROUND((SUM(BH124:BH266)),2)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ROUND((SUM(BI124:BI266)),2)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SO04 - SKLAD PHM SMYSLOV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Q170</f>
        <v>0</v>
      </c>
      <c r="J100" s="90">
        <f>R170</f>
        <v>0</v>
      </c>
      <c r="K100" s="216">
        <f>K170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Q204</f>
        <v>0</v>
      </c>
      <c r="J101" s="90">
        <f>R204</f>
        <v>0</v>
      </c>
      <c r="K101" s="216">
        <f>K204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Q215</f>
        <v>0</v>
      </c>
      <c r="J102" s="90">
        <f>R215</f>
        <v>0</v>
      </c>
      <c r="K102" s="216">
        <f>K215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Q232</f>
        <v>0</v>
      </c>
      <c r="J103" s="90">
        <f>R232</f>
        <v>0</v>
      </c>
      <c r="K103" s="216">
        <f>K232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Q241</f>
        <v>0</v>
      </c>
      <c r="J104" s="86">
        <f>R241</f>
        <v>0</v>
      </c>
      <c r="K104" s="213">
        <f>K241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SO04 - SKLAD PHM SMYSLOV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Q125+Q241</f>
        <v>0</v>
      </c>
      <c r="R124" s="96">
        <f>R125+R241</f>
        <v>0</v>
      </c>
      <c r="S124" s="50"/>
      <c r="T124" s="97">
        <f>T125+T241</f>
        <v>0</v>
      </c>
      <c r="U124" s="50"/>
      <c r="V124" s="97">
        <f>V125+V241</f>
        <v>7E-05</v>
      </c>
      <c r="W124" s="50"/>
      <c r="X124" s="98">
        <f>X125+X241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BK125+BK241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Q126+Q141+Q170+Q204+Q215+Q232</f>
        <v>0</v>
      </c>
      <c r="R125" s="104">
        <f>R126+R141+R170+R204+R215+R232</f>
        <v>0</v>
      </c>
      <c r="S125" s="103"/>
      <c r="T125" s="105">
        <f>T126+T141+T170+T204+T215+T232</f>
        <v>0</v>
      </c>
      <c r="U125" s="103"/>
      <c r="V125" s="105">
        <f>V126+V141+V170+V204+V215+V232</f>
        <v>7E-05</v>
      </c>
      <c r="W125" s="103"/>
      <c r="X125" s="106">
        <f>X126+X141+X170+X204+X215+X232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BK126+BK141+BK170+BK204+BK215+BK232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07.25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1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31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31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SUM(Q142:Q169)</f>
        <v>0</v>
      </c>
      <c r="R141" s="104">
        <f>SUM(R142:R169)</f>
        <v>0</v>
      </c>
      <c r="S141" s="103"/>
      <c r="T141" s="105">
        <f>SUM(T142:T169)</f>
        <v>0</v>
      </c>
      <c r="U141" s="103"/>
      <c r="V141" s="105">
        <f>SUM(V142:V169)</f>
        <v>0</v>
      </c>
      <c r="W141" s="103"/>
      <c r="X141" s="106">
        <f>SUM(X142:X169)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SUM(BK142:BK169)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1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1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1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1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1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2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2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1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24.2" customHeight="1">
      <c r="A158" s="20"/>
      <c r="B158" s="197"/>
      <c r="C158" s="109" t="s">
        <v>9</v>
      </c>
      <c r="D158" s="109" t="s">
        <v>163</v>
      </c>
      <c r="E158" s="110" t="s">
        <v>228</v>
      </c>
      <c r="F158" s="111" t="s">
        <v>229</v>
      </c>
      <c r="G158" s="112" t="s">
        <v>166</v>
      </c>
      <c r="H158" s="113">
        <v>1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230</v>
      </c>
    </row>
    <row r="159" spans="1:47" s="2" customFormat="1" ht="19.5">
      <c r="A159" s="20"/>
      <c r="B159" s="150"/>
      <c r="C159" s="42"/>
      <c r="D159" s="199" t="s">
        <v>169</v>
      </c>
      <c r="E159" s="42"/>
      <c r="F159" s="200" t="s">
        <v>229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16.5" customHeight="1">
      <c r="A160" s="20"/>
      <c r="B160" s="197"/>
      <c r="C160" s="109" t="s">
        <v>231</v>
      </c>
      <c r="D160" s="109" t="s">
        <v>163</v>
      </c>
      <c r="E160" s="110" t="s">
        <v>232</v>
      </c>
      <c r="F160" s="111" t="s">
        <v>233</v>
      </c>
      <c r="G160" s="112" t="s">
        <v>166</v>
      </c>
      <c r="H160" s="113">
        <v>1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234</v>
      </c>
    </row>
    <row r="161" spans="1:47" s="2" customFormat="1" ht="12">
      <c r="A161" s="20"/>
      <c r="B161" s="150"/>
      <c r="C161" s="42"/>
      <c r="D161" s="199" t="s">
        <v>169</v>
      </c>
      <c r="E161" s="42"/>
      <c r="F161" s="200" t="s">
        <v>233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24.2" customHeight="1">
      <c r="A162" s="20"/>
      <c r="B162" s="197"/>
      <c r="C162" s="109" t="s">
        <v>235</v>
      </c>
      <c r="D162" s="109" t="s">
        <v>163</v>
      </c>
      <c r="E162" s="110" t="s">
        <v>236</v>
      </c>
      <c r="F162" s="111" t="s">
        <v>222</v>
      </c>
      <c r="G162" s="112" t="s">
        <v>166</v>
      </c>
      <c r="H162" s="113">
        <v>1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237</v>
      </c>
    </row>
    <row r="163" spans="1:47" s="2" customFormat="1" ht="19.5">
      <c r="A163" s="20"/>
      <c r="B163" s="150"/>
      <c r="C163" s="42"/>
      <c r="D163" s="199" t="s">
        <v>169</v>
      </c>
      <c r="E163" s="42"/>
      <c r="F163" s="200" t="s">
        <v>222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1.75" customHeight="1">
      <c r="A164" s="20"/>
      <c r="B164" s="197"/>
      <c r="C164" s="109" t="s">
        <v>180</v>
      </c>
      <c r="D164" s="109" t="s">
        <v>163</v>
      </c>
      <c r="E164" s="110" t="s">
        <v>238</v>
      </c>
      <c r="F164" s="111" t="s">
        <v>239</v>
      </c>
      <c r="G164" s="112" t="s">
        <v>166</v>
      </c>
      <c r="H164" s="113">
        <v>2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240</v>
      </c>
    </row>
    <row r="165" spans="1:47" s="2" customFormat="1" ht="12">
      <c r="A165" s="20"/>
      <c r="B165" s="150"/>
      <c r="C165" s="42"/>
      <c r="D165" s="199" t="s">
        <v>169</v>
      </c>
      <c r="E165" s="42"/>
      <c r="F165" s="200" t="s">
        <v>239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16.5" customHeight="1">
      <c r="A166" s="20"/>
      <c r="B166" s="197"/>
      <c r="C166" s="109" t="s">
        <v>241</v>
      </c>
      <c r="D166" s="109" t="s">
        <v>163</v>
      </c>
      <c r="E166" s="110" t="s">
        <v>242</v>
      </c>
      <c r="F166" s="111" t="s">
        <v>243</v>
      </c>
      <c r="G166" s="112" t="s">
        <v>166</v>
      </c>
      <c r="H166" s="113">
        <v>2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244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245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247</v>
      </c>
      <c r="F168" s="111" t="s">
        <v>248</v>
      </c>
      <c r="G168" s="112" t="s">
        <v>166</v>
      </c>
      <c r="H168" s="113">
        <v>1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249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248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2:63" s="12" customFormat="1" ht="22.9" customHeight="1">
      <c r="B170" s="190"/>
      <c r="C170" s="103"/>
      <c r="D170" s="191" t="s">
        <v>73</v>
      </c>
      <c r="E170" s="195" t="s">
        <v>250</v>
      </c>
      <c r="F170" s="195" t="s">
        <v>251</v>
      </c>
      <c r="G170" s="103"/>
      <c r="H170" s="103"/>
      <c r="I170" s="193"/>
      <c r="J170" s="193"/>
      <c r="K170" s="196">
        <f>BK170</f>
        <v>0</v>
      </c>
      <c r="M170" s="100"/>
      <c r="N170" s="102"/>
      <c r="O170" s="103"/>
      <c r="P170" s="103"/>
      <c r="Q170" s="104">
        <f>SUM(Q171:Q203)</f>
        <v>0</v>
      </c>
      <c r="R170" s="104">
        <f>SUM(R171:R203)</f>
        <v>0</v>
      </c>
      <c r="S170" s="103"/>
      <c r="T170" s="105">
        <f>SUM(T171:T203)</f>
        <v>0</v>
      </c>
      <c r="U170" s="103"/>
      <c r="V170" s="105">
        <f>SUM(V171:V203)</f>
        <v>0</v>
      </c>
      <c r="W170" s="103"/>
      <c r="X170" s="106">
        <f>SUM(X171:X203)</f>
        <v>0</v>
      </c>
      <c r="AR170" s="101" t="s">
        <v>82</v>
      </c>
      <c r="AT170" s="107" t="s">
        <v>73</v>
      </c>
      <c r="AU170" s="107" t="s">
        <v>82</v>
      </c>
      <c r="AY170" s="101" t="s">
        <v>160</v>
      </c>
      <c r="BK170" s="108">
        <f>SUM(BK171:BK203)</f>
        <v>0</v>
      </c>
    </row>
    <row r="171" spans="1:65" s="2" customFormat="1" ht="24.2" customHeight="1">
      <c r="A171" s="20"/>
      <c r="B171" s="197"/>
      <c r="C171" s="109" t="s">
        <v>8</v>
      </c>
      <c r="D171" s="109" t="s">
        <v>163</v>
      </c>
      <c r="E171" s="110" t="s">
        <v>252</v>
      </c>
      <c r="F171" s="111" t="s">
        <v>253</v>
      </c>
      <c r="G171" s="112" t="s">
        <v>166</v>
      </c>
      <c r="H171" s="113">
        <v>1</v>
      </c>
      <c r="I171" s="114"/>
      <c r="J171" s="115"/>
      <c r="K171" s="198">
        <f>ROUND(P171*H171,2)</f>
        <v>0</v>
      </c>
      <c r="L171" s="180"/>
      <c r="M171" s="116"/>
      <c r="N171" s="117" t="s">
        <v>1</v>
      </c>
      <c r="O171" s="118" t="s">
        <v>37</v>
      </c>
      <c r="P171" s="119">
        <f>I171+J171</f>
        <v>0</v>
      </c>
      <c r="Q171" s="119">
        <f>ROUND(I171*H171,2)</f>
        <v>0</v>
      </c>
      <c r="R171" s="119">
        <f>ROUND(J171*H171,2)</f>
        <v>0</v>
      </c>
      <c r="S171" s="42"/>
      <c r="T171" s="120">
        <f>S171*H171</f>
        <v>0</v>
      </c>
      <c r="U171" s="120">
        <v>0</v>
      </c>
      <c r="V171" s="120">
        <f>U171*H171</f>
        <v>0</v>
      </c>
      <c r="W171" s="120">
        <v>0</v>
      </c>
      <c r="X171" s="121">
        <f>W171*H171</f>
        <v>0</v>
      </c>
      <c r="Y171" s="20"/>
      <c r="Z171" s="20"/>
      <c r="AA171" s="20"/>
      <c r="AB171" s="20"/>
      <c r="AC171" s="20"/>
      <c r="AD171" s="20"/>
      <c r="AE171" s="20"/>
      <c r="AR171" s="122" t="s">
        <v>167</v>
      </c>
      <c r="AT171" s="122" t="s">
        <v>163</v>
      </c>
      <c r="AU171" s="122" t="s">
        <v>84</v>
      </c>
      <c r="AY171" s="14" t="s">
        <v>160</v>
      </c>
      <c r="BE171" s="123">
        <f>IF(O171="základní",K171,0)</f>
        <v>0</v>
      </c>
      <c r="BF171" s="123">
        <f>IF(O171="snížená",K171,0)</f>
        <v>0</v>
      </c>
      <c r="BG171" s="123">
        <f>IF(O171="zákl. přenesená",K171,0)</f>
        <v>0</v>
      </c>
      <c r="BH171" s="123">
        <f>IF(O171="sníž. přenesená",K171,0)</f>
        <v>0</v>
      </c>
      <c r="BI171" s="123">
        <f>IF(O171="nulová",K171,0)</f>
        <v>0</v>
      </c>
      <c r="BJ171" s="14" t="s">
        <v>82</v>
      </c>
      <c r="BK171" s="123">
        <f>ROUND(P171*H171,2)</f>
        <v>0</v>
      </c>
      <c r="BL171" s="14" t="s">
        <v>168</v>
      </c>
      <c r="BM171" s="122" t="s">
        <v>254</v>
      </c>
    </row>
    <row r="172" spans="1:47" s="2" customFormat="1" ht="19.5">
      <c r="A172" s="20"/>
      <c r="B172" s="150"/>
      <c r="C172" s="42"/>
      <c r="D172" s="199" t="s">
        <v>169</v>
      </c>
      <c r="E172" s="42"/>
      <c r="F172" s="200" t="s">
        <v>253</v>
      </c>
      <c r="G172" s="42"/>
      <c r="H172" s="42"/>
      <c r="I172" s="201"/>
      <c r="J172" s="201"/>
      <c r="K172" s="151"/>
      <c r="L172" s="20"/>
      <c r="M172" s="21"/>
      <c r="N172" s="124"/>
      <c r="O172" s="125"/>
      <c r="P172" s="42"/>
      <c r="Q172" s="42"/>
      <c r="R172" s="42"/>
      <c r="S172" s="42"/>
      <c r="T172" s="42"/>
      <c r="U172" s="42"/>
      <c r="V172" s="42"/>
      <c r="W172" s="42"/>
      <c r="X172" s="43"/>
      <c r="Y172" s="20"/>
      <c r="Z172" s="20"/>
      <c r="AA172" s="20"/>
      <c r="AB172" s="20"/>
      <c r="AC172" s="20"/>
      <c r="AD172" s="20"/>
      <c r="AE172" s="20"/>
      <c r="AT172" s="14" t="s">
        <v>169</v>
      </c>
      <c r="AU172" s="14" t="s">
        <v>84</v>
      </c>
    </row>
    <row r="173" spans="1:47" s="2" customFormat="1" ht="117">
      <c r="A173" s="20"/>
      <c r="B173" s="150"/>
      <c r="C173" s="42"/>
      <c r="D173" s="199" t="s">
        <v>171</v>
      </c>
      <c r="E173" s="42"/>
      <c r="F173" s="202" t="s">
        <v>439</v>
      </c>
      <c r="G173" s="42"/>
      <c r="H173" s="42"/>
      <c r="I173" s="201"/>
      <c r="J173" s="201"/>
      <c r="K173" s="151"/>
      <c r="L173" s="20"/>
      <c r="M173" s="21"/>
      <c r="N173" s="124"/>
      <c r="O173" s="125"/>
      <c r="P173" s="42"/>
      <c r="Q173" s="42"/>
      <c r="R173" s="42"/>
      <c r="S173" s="42"/>
      <c r="T173" s="42"/>
      <c r="U173" s="42"/>
      <c r="V173" s="42"/>
      <c r="W173" s="42"/>
      <c r="X173" s="43"/>
      <c r="Y173" s="20"/>
      <c r="Z173" s="20"/>
      <c r="AA173" s="20"/>
      <c r="AB173" s="20"/>
      <c r="AC173" s="20"/>
      <c r="AD173" s="20"/>
      <c r="AE173" s="20"/>
      <c r="AT173" s="14" t="s">
        <v>171</v>
      </c>
      <c r="AU173" s="14" t="s">
        <v>84</v>
      </c>
    </row>
    <row r="174" spans="1:65" s="2" customFormat="1" ht="16.5" customHeight="1">
      <c r="A174" s="20"/>
      <c r="B174" s="197"/>
      <c r="C174" s="109" t="s">
        <v>256</v>
      </c>
      <c r="D174" s="109" t="s">
        <v>163</v>
      </c>
      <c r="E174" s="110" t="s">
        <v>257</v>
      </c>
      <c r="F174" s="111" t="s">
        <v>258</v>
      </c>
      <c r="G174" s="112" t="s">
        <v>166</v>
      </c>
      <c r="H174" s="113">
        <v>1</v>
      </c>
      <c r="I174" s="114"/>
      <c r="J174" s="115"/>
      <c r="K174" s="198">
        <f>ROUND(P174*H174,2)</f>
        <v>0</v>
      </c>
      <c r="L174" s="180"/>
      <c r="M174" s="116"/>
      <c r="N174" s="117" t="s">
        <v>1</v>
      </c>
      <c r="O174" s="118" t="s">
        <v>37</v>
      </c>
      <c r="P174" s="119">
        <f>I174+J174</f>
        <v>0</v>
      </c>
      <c r="Q174" s="119">
        <f>ROUND(I174*H174,2)</f>
        <v>0</v>
      </c>
      <c r="R174" s="119">
        <f>ROUND(J174*H174,2)</f>
        <v>0</v>
      </c>
      <c r="S174" s="42"/>
      <c r="T174" s="120">
        <f>S174*H174</f>
        <v>0</v>
      </c>
      <c r="U174" s="120">
        <v>0</v>
      </c>
      <c r="V174" s="120">
        <f>U174*H174</f>
        <v>0</v>
      </c>
      <c r="W174" s="120">
        <v>0</v>
      </c>
      <c r="X174" s="121">
        <f>W174*H174</f>
        <v>0</v>
      </c>
      <c r="Y174" s="20"/>
      <c r="Z174" s="20"/>
      <c r="AA174" s="20"/>
      <c r="AB174" s="20"/>
      <c r="AC174" s="20"/>
      <c r="AD174" s="20"/>
      <c r="AE174" s="20"/>
      <c r="AR174" s="122" t="s">
        <v>167</v>
      </c>
      <c r="AT174" s="122" t="s">
        <v>163</v>
      </c>
      <c r="AU174" s="122" t="s">
        <v>84</v>
      </c>
      <c r="AY174" s="14" t="s">
        <v>160</v>
      </c>
      <c r="BE174" s="123">
        <f>IF(O174="základní",K174,0)</f>
        <v>0</v>
      </c>
      <c r="BF174" s="123">
        <f>IF(O174="snížená",K174,0)</f>
        <v>0</v>
      </c>
      <c r="BG174" s="123">
        <f>IF(O174="zákl. přenesená",K174,0)</f>
        <v>0</v>
      </c>
      <c r="BH174" s="123">
        <f>IF(O174="sníž. přenesená",K174,0)</f>
        <v>0</v>
      </c>
      <c r="BI174" s="123">
        <f>IF(O174="nulová",K174,0)</f>
        <v>0</v>
      </c>
      <c r="BJ174" s="14" t="s">
        <v>82</v>
      </c>
      <c r="BK174" s="123">
        <f>ROUND(P174*H174,2)</f>
        <v>0</v>
      </c>
      <c r="BL174" s="14" t="s">
        <v>168</v>
      </c>
      <c r="BM174" s="122" t="s">
        <v>259</v>
      </c>
    </row>
    <row r="175" spans="1:47" s="2" customFormat="1" ht="12">
      <c r="A175" s="20"/>
      <c r="B175" s="150"/>
      <c r="C175" s="42"/>
      <c r="D175" s="199" t="s">
        <v>169</v>
      </c>
      <c r="E175" s="42"/>
      <c r="F175" s="200" t="s">
        <v>258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169</v>
      </c>
      <c r="AU175" s="14" t="s">
        <v>84</v>
      </c>
    </row>
    <row r="176" spans="1:47" s="2" customFormat="1" ht="321.75">
      <c r="A176" s="20"/>
      <c r="B176" s="150"/>
      <c r="C176" s="42"/>
      <c r="D176" s="199" t="s">
        <v>171</v>
      </c>
      <c r="E176" s="42"/>
      <c r="F176" s="202" t="s">
        <v>481</v>
      </c>
      <c r="G176" s="42"/>
      <c r="H176" s="42"/>
      <c r="I176" s="201"/>
      <c r="J176" s="201"/>
      <c r="K176" s="151"/>
      <c r="L176" s="20"/>
      <c r="M176" s="21"/>
      <c r="N176" s="124"/>
      <c r="O176" s="125"/>
      <c r="P176" s="42"/>
      <c r="Q176" s="42"/>
      <c r="R176" s="42"/>
      <c r="S176" s="42"/>
      <c r="T176" s="42"/>
      <c r="U176" s="42"/>
      <c r="V176" s="42"/>
      <c r="W176" s="42"/>
      <c r="X176" s="43"/>
      <c r="Y176" s="20"/>
      <c r="Z176" s="20"/>
      <c r="AA176" s="20"/>
      <c r="AB176" s="20"/>
      <c r="AC176" s="20"/>
      <c r="AD176" s="20"/>
      <c r="AE176" s="20"/>
      <c r="AT176" s="14" t="s">
        <v>171</v>
      </c>
      <c r="AU176" s="14" t="s">
        <v>84</v>
      </c>
    </row>
    <row r="177" spans="1:65" s="2" customFormat="1" ht="21.75" customHeight="1">
      <c r="A177" s="20"/>
      <c r="B177" s="197"/>
      <c r="C177" s="109" t="s">
        <v>260</v>
      </c>
      <c r="D177" s="109" t="s">
        <v>163</v>
      </c>
      <c r="E177" s="110" t="s">
        <v>261</v>
      </c>
      <c r="F177" s="111" t="s">
        <v>262</v>
      </c>
      <c r="G177" s="112" t="s">
        <v>166</v>
      </c>
      <c r="H177" s="113">
        <v>1</v>
      </c>
      <c r="I177" s="114"/>
      <c r="J177" s="115"/>
      <c r="K177" s="198">
        <f>ROUND(P177*H177,2)</f>
        <v>0</v>
      </c>
      <c r="L177" s="180"/>
      <c r="M177" s="116"/>
      <c r="N177" s="117" t="s">
        <v>1</v>
      </c>
      <c r="O177" s="118" t="s">
        <v>37</v>
      </c>
      <c r="P177" s="119">
        <f>I177+J177</f>
        <v>0</v>
      </c>
      <c r="Q177" s="119">
        <f>ROUND(I177*H177,2)</f>
        <v>0</v>
      </c>
      <c r="R177" s="119">
        <f>ROUND(J177*H177,2)</f>
        <v>0</v>
      </c>
      <c r="S177" s="42"/>
      <c r="T177" s="120">
        <f>S177*H177</f>
        <v>0</v>
      </c>
      <c r="U177" s="120">
        <v>0</v>
      </c>
      <c r="V177" s="120">
        <f>U177*H177</f>
        <v>0</v>
      </c>
      <c r="W177" s="120">
        <v>0</v>
      </c>
      <c r="X177" s="121">
        <f>W177*H177</f>
        <v>0</v>
      </c>
      <c r="Y177" s="20"/>
      <c r="Z177" s="20"/>
      <c r="AA177" s="20"/>
      <c r="AB177" s="20"/>
      <c r="AC177" s="20"/>
      <c r="AD177" s="20"/>
      <c r="AE177" s="20"/>
      <c r="AR177" s="122" t="s">
        <v>167</v>
      </c>
      <c r="AT177" s="122" t="s">
        <v>163</v>
      </c>
      <c r="AU177" s="122" t="s">
        <v>84</v>
      </c>
      <c r="AY177" s="14" t="s">
        <v>160</v>
      </c>
      <c r="BE177" s="123">
        <f>IF(O177="základní",K177,0)</f>
        <v>0</v>
      </c>
      <c r="BF177" s="123">
        <f>IF(O177="snížená",K177,0)</f>
        <v>0</v>
      </c>
      <c r="BG177" s="123">
        <f>IF(O177="zákl. přenesená",K177,0)</f>
        <v>0</v>
      </c>
      <c r="BH177" s="123">
        <f>IF(O177="sníž. přenesená",K177,0)</f>
        <v>0</v>
      </c>
      <c r="BI177" s="123">
        <f>IF(O177="nulová",K177,0)</f>
        <v>0</v>
      </c>
      <c r="BJ177" s="14" t="s">
        <v>82</v>
      </c>
      <c r="BK177" s="123">
        <f>ROUND(P177*H177,2)</f>
        <v>0</v>
      </c>
      <c r="BL177" s="14" t="s">
        <v>168</v>
      </c>
      <c r="BM177" s="122" t="s">
        <v>263</v>
      </c>
    </row>
    <row r="178" spans="1:47" s="2" customFormat="1" ht="12">
      <c r="A178" s="20"/>
      <c r="B178" s="150"/>
      <c r="C178" s="42"/>
      <c r="D178" s="199" t="s">
        <v>169</v>
      </c>
      <c r="E178" s="42"/>
      <c r="F178" s="200" t="s">
        <v>262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169</v>
      </c>
      <c r="AU178" s="14" t="s">
        <v>84</v>
      </c>
    </row>
    <row r="179" spans="1:47" s="2" customFormat="1" ht="48.75">
      <c r="A179" s="20"/>
      <c r="B179" s="150"/>
      <c r="C179" s="42"/>
      <c r="D179" s="199" t="s">
        <v>171</v>
      </c>
      <c r="E179" s="42"/>
      <c r="F179" s="202" t="s">
        <v>487</v>
      </c>
      <c r="G179" s="42"/>
      <c r="H179" s="42"/>
      <c r="I179" s="201"/>
      <c r="J179" s="201"/>
      <c r="K179" s="151"/>
      <c r="L179" s="20"/>
      <c r="M179" s="21"/>
      <c r="N179" s="124"/>
      <c r="O179" s="125"/>
      <c r="P179" s="42"/>
      <c r="Q179" s="42"/>
      <c r="R179" s="42"/>
      <c r="S179" s="42"/>
      <c r="T179" s="42"/>
      <c r="U179" s="42"/>
      <c r="V179" s="42"/>
      <c r="W179" s="42"/>
      <c r="X179" s="43"/>
      <c r="Y179" s="20"/>
      <c r="Z179" s="20"/>
      <c r="AA179" s="20"/>
      <c r="AB179" s="20"/>
      <c r="AC179" s="20"/>
      <c r="AD179" s="20"/>
      <c r="AE179" s="20"/>
      <c r="AT179" s="14" t="s">
        <v>171</v>
      </c>
      <c r="AU179" s="14" t="s">
        <v>84</v>
      </c>
    </row>
    <row r="180" spans="1:65" s="2" customFormat="1" ht="24.2" customHeight="1">
      <c r="A180" s="20"/>
      <c r="B180" s="197"/>
      <c r="C180" s="109" t="s">
        <v>264</v>
      </c>
      <c r="D180" s="109" t="s">
        <v>163</v>
      </c>
      <c r="E180" s="110" t="s">
        <v>265</v>
      </c>
      <c r="F180" s="111" t="s">
        <v>266</v>
      </c>
      <c r="G180" s="112" t="s">
        <v>166</v>
      </c>
      <c r="H180" s="113">
        <v>1</v>
      </c>
      <c r="I180" s="114"/>
      <c r="J180" s="115"/>
      <c r="K180" s="198">
        <f>ROUND(P180*H180,2)</f>
        <v>0</v>
      </c>
      <c r="L180" s="180"/>
      <c r="M180" s="116"/>
      <c r="N180" s="117" t="s">
        <v>1</v>
      </c>
      <c r="O180" s="118" t="s">
        <v>37</v>
      </c>
      <c r="P180" s="119">
        <f>I180+J180</f>
        <v>0</v>
      </c>
      <c r="Q180" s="119">
        <f>ROUND(I180*H180,2)</f>
        <v>0</v>
      </c>
      <c r="R180" s="119">
        <f>ROUND(J180*H180,2)</f>
        <v>0</v>
      </c>
      <c r="S180" s="42"/>
      <c r="T180" s="120">
        <f>S180*H180</f>
        <v>0</v>
      </c>
      <c r="U180" s="120">
        <v>0</v>
      </c>
      <c r="V180" s="120">
        <f>U180*H180</f>
        <v>0</v>
      </c>
      <c r="W180" s="120">
        <v>0</v>
      </c>
      <c r="X180" s="121">
        <f>W180*H180</f>
        <v>0</v>
      </c>
      <c r="Y180" s="20"/>
      <c r="Z180" s="20"/>
      <c r="AA180" s="20"/>
      <c r="AB180" s="20"/>
      <c r="AC180" s="20"/>
      <c r="AD180" s="20"/>
      <c r="AE180" s="20"/>
      <c r="AR180" s="122" t="s">
        <v>167</v>
      </c>
      <c r="AT180" s="122" t="s">
        <v>163</v>
      </c>
      <c r="AU180" s="122" t="s">
        <v>84</v>
      </c>
      <c r="AY180" s="14" t="s">
        <v>160</v>
      </c>
      <c r="BE180" s="123">
        <f>IF(O180="základní",K180,0)</f>
        <v>0</v>
      </c>
      <c r="BF180" s="123">
        <f>IF(O180="snížená",K180,0)</f>
        <v>0</v>
      </c>
      <c r="BG180" s="123">
        <f>IF(O180="zákl. přenesená",K180,0)</f>
        <v>0</v>
      </c>
      <c r="BH180" s="123">
        <f>IF(O180="sníž. přenesená",K180,0)</f>
        <v>0</v>
      </c>
      <c r="BI180" s="123">
        <f>IF(O180="nulová",K180,0)</f>
        <v>0</v>
      </c>
      <c r="BJ180" s="14" t="s">
        <v>82</v>
      </c>
      <c r="BK180" s="123">
        <f>ROUND(P180*H180,2)</f>
        <v>0</v>
      </c>
      <c r="BL180" s="14" t="s">
        <v>168</v>
      </c>
      <c r="BM180" s="122" t="s">
        <v>267</v>
      </c>
    </row>
    <row r="181" spans="1:47" s="2" customFormat="1" ht="12">
      <c r="A181" s="20"/>
      <c r="B181" s="150"/>
      <c r="C181" s="42"/>
      <c r="D181" s="199" t="s">
        <v>169</v>
      </c>
      <c r="E181" s="42"/>
      <c r="F181" s="200" t="s">
        <v>266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169</v>
      </c>
      <c r="AU181" s="14" t="s">
        <v>84</v>
      </c>
    </row>
    <row r="182" spans="1:47" s="2" customFormat="1" ht="48.75">
      <c r="A182" s="20"/>
      <c r="B182" s="150"/>
      <c r="C182" s="42"/>
      <c r="D182" s="199" t="s">
        <v>171</v>
      </c>
      <c r="E182" s="42"/>
      <c r="F182" s="202" t="s">
        <v>486</v>
      </c>
      <c r="G182" s="42"/>
      <c r="H182" s="42"/>
      <c r="I182" s="201"/>
      <c r="J182" s="201"/>
      <c r="K182" s="151"/>
      <c r="L182" s="20"/>
      <c r="M182" s="21"/>
      <c r="N182" s="124"/>
      <c r="O182" s="125"/>
      <c r="P182" s="42"/>
      <c r="Q182" s="42"/>
      <c r="R182" s="42"/>
      <c r="S182" s="42"/>
      <c r="T182" s="42"/>
      <c r="U182" s="42"/>
      <c r="V182" s="42"/>
      <c r="W182" s="42"/>
      <c r="X182" s="43"/>
      <c r="Y182" s="20"/>
      <c r="Z182" s="20"/>
      <c r="AA182" s="20"/>
      <c r="AB182" s="20"/>
      <c r="AC182" s="20"/>
      <c r="AD182" s="20"/>
      <c r="AE182" s="20"/>
      <c r="AT182" s="14" t="s">
        <v>171</v>
      </c>
      <c r="AU182" s="14" t="s">
        <v>84</v>
      </c>
    </row>
    <row r="183" spans="1:65" s="2" customFormat="1" ht="16.5" customHeight="1">
      <c r="A183" s="20"/>
      <c r="B183" s="197"/>
      <c r="C183" s="109" t="s">
        <v>268</v>
      </c>
      <c r="D183" s="109" t="s">
        <v>163</v>
      </c>
      <c r="E183" s="110" t="s">
        <v>269</v>
      </c>
      <c r="F183" s="111" t="s">
        <v>491</v>
      </c>
      <c r="G183" s="112" t="s">
        <v>166</v>
      </c>
      <c r="H183" s="113">
        <v>1</v>
      </c>
      <c r="I183" s="114"/>
      <c r="J183" s="115"/>
      <c r="K183" s="198">
        <f>ROUND(P183*H183,2)</f>
        <v>0</v>
      </c>
      <c r="L183" s="180"/>
      <c r="M183" s="116"/>
      <c r="N183" s="117" t="s">
        <v>1</v>
      </c>
      <c r="O183" s="118" t="s">
        <v>37</v>
      </c>
      <c r="P183" s="119">
        <f>I183+J183</f>
        <v>0</v>
      </c>
      <c r="Q183" s="119">
        <f>ROUND(I183*H183,2)</f>
        <v>0</v>
      </c>
      <c r="R183" s="119">
        <f>ROUND(J183*H183,2)</f>
        <v>0</v>
      </c>
      <c r="S183" s="42"/>
      <c r="T183" s="120">
        <f>S183*H183</f>
        <v>0</v>
      </c>
      <c r="U183" s="120">
        <v>0</v>
      </c>
      <c r="V183" s="120">
        <f>U183*H183</f>
        <v>0</v>
      </c>
      <c r="W183" s="120">
        <v>0</v>
      </c>
      <c r="X183" s="121">
        <f>W183*H183</f>
        <v>0</v>
      </c>
      <c r="Y183" s="20"/>
      <c r="Z183" s="20"/>
      <c r="AA183" s="20"/>
      <c r="AB183" s="20"/>
      <c r="AC183" s="20"/>
      <c r="AD183" s="20"/>
      <c r="AE183" s="20"/>
      <c r="AR183" s="122" t="s">
        <v>167</v>
      </c>
      <c r="AT183" s="122" t="s">
        <v>163</v>
      </c>
      <c r="AU183" s="122" t="s">
        <v>84</v>
      </c>
      <c r="AY183" s="14" t="s">
        <v>160</v>
      </c>
      <c r="BE183" s="123">
        <f>IF(O183="základní",K183,0)</f>
        <v>0</v>
      </c>
      <c r="BF183" s="123">
        <f>IF(O183="snížená",K183,0)</f>
        <v>0</v>
      </c>
      <c r="BG183" s="123">
        <f>IF(O183="zákl. přenesená",K183,0)</f>
        <v>0</v>
      </c>
      <c r="BH183" s="123">
        <f>IF(O183="sníž. přenesená",K183,0)</f>
        <v>0</v>
      </c>
      <c r="BI183" s="123">
        <f>IF(O183="nulová",K183,0)</f>
        <v>0</v>
      </c>
      <c r="BJ183" s="14" t="s">
        <v>82</v>
      </c>
      <c r="BK183" s="123">
        <f>ROUND(P183*H183,2)</f>
        <v>0</v>
      </c>
      <c r="BL183" s="14" t="s">
        <v>168</v>
      </c>
      <c r="BM183" s="122" t="s">
        <v>270</v>
      </c>
    </row>
    <row r="184" spans="1:47" s="2" customFormat="1" ht="58.5">
      <c r="A184" s="20"/>
      <c r="B184" s="150"/>
      <c r="C184" s="42"/>
      <c r="D184" s="199" t="s">
        <v>169</v>
      </c>
      <c r="E184" s="42"/>
      <c r="F184" s="200" t="s">
        <v>492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169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271</v>
      </c>
      <c r="F185" s="111" t="s">
        <v>272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273</v>
      </c>
    </row>
    <row r="186" spans="1:47" s="2" customFormat="1" ht="12">
      <c r="A186" s="20"/>
      <c r="B186" s="150"/>
      <c r="C186" s="42"/>
      <c r="D186" s="199" t="s">
        <v>169</v>
      </c>
      <c r="E186" s="42"/>
      <c r="F186" s="200" t="s">
        <v>272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65" s="2" customFormat="1" ht="21.75" customHeight="1">
      <c r="A187" s="20"/>
      <c r="B187" s="197"/>
      <c r="C187" s="109" t="s">
        <v>274</v>
      </c>
      <c r="D187" s="109" t="s">
        <v>163</v>
      </c>
      <c r="E187" s="110" t="s">
        <v>275</v>
      </c>
      <c r="F187" s="111" t="s">
        <v>276</v>
      </c>
      <c r="G187" s="112" t="s">
        <v>277</v>
      </c>
      <c r="H187" s="113">
        <v>305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278</v>
      </c>
    </row>
    <row r="188" spans="1:47" s="2" customFormat="1" ht="12">
      <c r="A188" s="20"/>
      <c r="B188" s="150"/>
      <c r="C188" s="42"/>
      <c r="D188" s="199" t="s">
        <v>169</v>
      </c>
      <c r="E188" s="42"/>
      <c r="F188" s="200" t="s">
        <v>276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16.5" customHeight="1">
      <c r="A189" s="20"/>
      <c r="B189" s="197"/>
      <c r="C189" s="109" t="s">
        <v>279</v>
      </c>
      <c r="D189" s="109" t="s">
        <v>163</v>
      </c>
      <c r="E189" s="110" t="s">
        <v>280</v>
      </c>
      <c r="F189" s="111" t="s">
        <v>281</v>
      </c>
      <c r="G189" s="112" t="s">
        <v>277</v>
      </c>
      <c r="H189" s="113">
        <v>100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282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281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24.2" customHeight="1">
      <c r="A191" s="20"/>
      <c r="B191" s="197"/>
      <c r="C191" s="109" t="s">
        <v>283</v>
      </c>
      <c r="D191" s="109" t="s">
        <v>163</v>
      </c>
      <c r="E191" s="110" t="s">
        <v>284</v>
      </c>
      <c r="F191" s="111" t="s">
        <v>285</v>
      </c>
      <c r="G191" s="112" t="s">
        <v>286</v>
      </c>
      <c r="H191" s="113">
        <v>1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287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285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24.2" customHeight="1">
      <c r="A193" s="20"/>
      <c r="B193" s="197"/>
      <c r="C193" s="109" t="s">
        <v>254</v>
      </c>
      <c r="D193" s="109" t="s">
        <v>163</v>
      </c>
      <c r="E193" s="110" t="s">
        <v>288</v>
      </c>
      <c r="F193" s="111" t="s">
        <v>289</v>
      </c>
      <c r="G193" s="112" t="s">
        <v>166</v>
      </c>
      <c r="H193" s="113">
        <v>1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290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289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16.5" customHeight="1">
      <c r="A195" s="20"/>
      <c r="B195" s="197"/>
      <c r="C195" s="109" t="s">
        <v>291</v>
      </c>
      <c r="D195" s="109" t="s">
        <v>163</v>
      </c>
      <c r="E195" s="110" t="s">
        <v>292</v>
      </c>
      <c r="F195" s="111" t="s">
        <v>293</v>
      </c>
      <c r="G195" s="112" t="s">
        <v>166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294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293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16.5" customHeight="1">
      <c r="A197" s="20"/>
      <c r="B197" s="197"/>
      <c r="C197" s="109" t="s">
        <v>259</v>
      </c>
      <c r="D197" s="109" t="s">
        <v>163</v>
      </c>
      <c r="E197" s="110" t="s">
        <v>295</v>
      </c>
      <c r="F197" s="111" t="s">
        <v>296</v>
      </c>
      <c r="G197" s="112" t="s">
        <v>297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298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296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24.2" customHeight="1">
      <c r="A199" s="20"/>
      <c r="B199" s="197"/>
      <c r="C199" s="109" t="s">
        <v>299</v>
      </c>
      <c r="D199" s="109" t="s">
        <v>163</v>
      </c>
      <c r="E199" s="110" t="s">
        <v>300</v>
      </c>
      <c r="F199" s="111" t="s">
        <v>493</v>
      </c>
      <c r="G199" s="112" t="s">
        <v>166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302</v>
      </c>
    </row>
    <row r="200" spans="1:65" s="2" customFormat="1" ht="24.2" customHeight="1">
      <c r="A200" s="20"/>
      <c r="B200" s="197"/>
      <c r="C200" s="109" t="s">
        <v>263</v>
      </c>
      <c r="D200" s="109" t="s">
        <v>163</v>
      </c>
      <c r="E200" s="110" t="s">
        <v>303</v>
      </c>
      <c r="F200" s="111" t="s">
        <v>304</v>
      </c>
      <c r="G200" s="112" t="s">
        <v>166</v>
      </c>
      <c r="H200" s="113">
        <v>1</v>
      </c>
      <c r="I200" s="114"/>
      <c r="J200" s="115"/>
      <c r="K200" s="198">
        <f>ROUND(P200*H200,2)</f>
        <v>0</v>
      </c>
      <c r="L200" s="180"/>
      <c r="M200" s="116"/>
      <c r="N200" s="117" t="s">
        <v>1</v>
      </c>
      <c r="O200" s="118" t="s">
        <v>37</v>
      </c>
      <c r="P200" s="119">
        <f>I200+J200</f>
        <v>0</v>
      </c>
      <c r="Q200" s="119">
        <f>ROUND(I200*H200,2)</f>
        <v>0</v>
      </c>
      <c r="R200" s="119">
        <f>ROUND(J200*H200,2)</f>
        <v>0</v>
      </c>
      <c r="S200" s="42"/>
      <c r="T200" s="120">
        <f>S200*H200</f>
        <v>0</v>
      </c>
      <c r="U200" s="120">
        <v>0</v>
      </c>
      <c r="V200" s="120">
        <f>U200*H200</f>
        <v>0</v>
      </c>
      <c r="W200" s="120">
        <v>0</v>
      </c>
      <c r="X200" s="121">
        <f>W200*H200</f>
        <v>0</v>
      </c>
      <c r="Y200" s="20"/>
      <c r="Z200" s="20"/>
      <c r="AA200" s="20"/>
      <c r="AB200" s="20"/>
      <c r="AC200" s="20"/>
      <c r="AD200" s="20"/>
      <c r="AE200" s="20"/>
      <c r="AR200" s="122" t="s">
        <v>167</v>
      </c>
      <c r="AT200" s="122" t="s">
        <v>163</v>
      </c>
      <c r="AU200" s="122" t="s">
        <v>84</v>
      </c>
      <c r="AY200" s="14" t="s">
        <v>160</v>
      </c>
      <c r="BE200" s="123">
        <f>IF(O200="základní",K200,0)</f>
        <v>0</v>
      </c>
      <c r="BF200" s="123">
        <f>IF(O200="snížená",K200,0)</f>
        <v>0</v>
      </c>
      <c r="BG200" s="123">
        <f>IF(O200="zákl. přenesená",K200,0)</f>
        <v>0</v>
      </c>
      <c r="BH200" s="123">
        <f>IF(O200="sníž. přenesená",K200,0)</f>
        <v>0</v>
      </c>
      <c r="BI200" s="123">
        <f>IF(O200="nulová",K200,0)</f>
        <v>0</v>
      </c>
      <c r="BJ200" s="14" t="s">
        <v>82</v>
      </c>
      <c r="BK200" s="123">
        <f>ROUND(P200*H200,2)</f>
        <v>0</v>
      </c>
      <c r="BL200" s="14" t="s">
        <v>168</v>
      </c>
      <c r="BM200" s="122" t="s">
        <v>305</v>
      </c>
    </row>
    <row r="201" spans="1:47" s="2" customFormat="1" ht="12">
      <c r="A201" s="20"/>
      <c r="B201" s="150"/>
      <c r="C201" s="42"/>
      <c r="D201" s="199" t="s">
        <v>169</v>
      </c>
      <c r="E201" s="42"/>
      <c r="F201" s="200" t="s">
        <v>304</v>
      </c>
      <c r="G201" s="42"/>
      <c r="H201" s="42"/>
      <c r="I201" s="201"/>
      <c r="J201" s="201"/>
      <c r="K201" s="151"/>
      <c r="L201" s="20"/>
      <c r="M201" s="21"/>
      <c r="N201" s="124"/>
      <c r="O201" s="125"/>
      <c r="P201" s="42"/>
      <c r="Q201" s="42"/>
      <c r="R201" s="42"/>
      <c r="S201" s="42"/>
      <c r="T201" s="42"/>
      <c r="U201" s="42"/>
      <c r="V201" s="42"/>
      <c r="W201" s="42"/>
      <c r="X201" s="43"/>
      <c r="Y201" s="20"/>
      <c r="Z201" s="20"/>
      <c r="AA201" s="20"/>
      <c r="AB201" s="20"/>
      <c r="AC201" s="20"/>
      <c r="AD201" s="20"/>
      <c r="AE201" s="20"/>
      <c r="AT201" s="14" t="s">
        <v>169</v>
      </c>
      <c r="AU201" s="14" t="s">
        <v>84</v>
      </c>
    </row>
    <row r="202" spans="1:65" s="2" customFormat="1" ht="72">
      <c r="A202" s="20"/>
      <c r="B202" s="197"/>
      <c r="C202" s="109" t="s">
        <v>306</v>
      </c>
      <c r="D202" s="109" t="s">
        <v>163</v>
      </c>
      <c r="E202" s="110" t="s">
        <v>307</v>
      </c>
      <c r="F202" s="111" t="s">
        <v>488</v>
      </c>
      <c r="G202" s="112" t="s">
        <v>166</v>
      </c>
      <c r="H202" s="113">
        <v>1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308</v>
      </c>
    </row>
    <row r="203" spans="1:47" s="2" customFormat="1" ht="12">
      <c r="A203" s="20"/>
      <c r="B203" s="150"/>
      <c r="C203" s="42"/>
      <c r="D203" s="199" t="s">
        <v>169</v>
      </c>
      <c r="E203" s="42"/>
      <c r="F203" s="200"/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169</v>
      </c>
      <c r="AU203" s="14" t="s">
        <v>84</v>
      </c>
    </row>
    <row r="204" spans="2:63" s="12" customFormat="1" ht="22.9" customHeight="1">
      <c r="B204" s="190"/>
      <c r="C204" s="103"/>
      <c r="D204" s="191" t="s">
        <v>73</v>
      </c>
      <c r="E204" s="195" t="s">
        <v>309</v>
      </c>
      <c r="F204" s="195" t="s">
        <v>309</v>
      </c>
      <c r="G204" s="103"/>
      <c r="H204" s="103"/>
      <c r="I204" s="193"/>
      <c r="J204" s="193"/>
      <c r="K204" s="196">
        <f>BK204</f>
        <v>0</v>
      </c>
      <c r="M204" s="100"/>
      <c r="N204" s="102"/>
      <c r="O204" s="103"/>
      <c r="P204" s="103"/>
      <c r="Q204" s="104">
        <f>SUM(Q205:Q214)</f>
        <v>0</v>
      </c>
      <c r="R204" s="104">
        <f>SUM(R205:R214)</f>
        <v>0</v>
      </c>
      <c r="S204" s="103"/>
      <c r="T204" s="105">
        <f>SUM(T205:T214)</f>
        <v>0</v>
      </c>
      <c r="U204" s="103"/>
      <c r="V204" s="105">
        <f>SUM(V205:V214)</f>
        <v>0</v>
      </c>
      <c r="W204" s="103"/>
      <c r="X204" s="106">
        <f>SUM(X205:X214)</f>
        <v>0</v>
      </c>
      <c r="AR204" s="101" t="s">
        <v>82</v>
      </c>
      <c r="AT204" s="107" t="s">
        <v>73</v>
      </c>
      <c r="AU204" s="107" t="s">
        <v>82</v>
      </c>
      <c r="AY204" s="101" t="s">
        <v>160</v>
      </c>
      <c r="BK204" s="108">
        <f>SUM(BK205:BK214)</f>
        <v>0</v>
      </c>
    </row>
    <row r="205" spans="1:65" s="2" customFormat="1" ht="24.2" customHeight="1">
      <c r="A205" s="20"/>
      <c r="B205" s="197"/>
      <c r="C205" s="126" t="s">
        <v>267</v>
      </c>
      <c r="D205" s="126" t="s">
        <v>182</v>
      </c>
      <c r="E205" s="127" t="s">
        <v>310</v>
      </c>
      <c r="F205" s="128" t="s">
        <v>311</v>
      </c>
      <c r="G205" s="129" t="s">
        <v>312</v>
      </c>
      <c r="H205" s="130">
        <v>1</v>
      </c>
      <c r="I205" s="131"/>
      <c r="J205" s="131"/>
      <c r="K205" s="203">
        <f>ROUND(P205*H205,2)</f>
        <v>0</v>
      </c>
      <c r="L205" s="181"/>
      <c r="M205" s="21"/>
      <c r="N205" s="132" t="s">
        <v>1</v>
      </c>
      <c r="O205" s="118" t="s">
        <v>37</v>
      </c>
      <c r="P205" s="119">
        <f>I205+J205</f>
        <v>0</v>
      </c>
      <c r="Q205" s="119">
        <f>ROUND(I205*H205,2)</f>
        <v>0</v>
      </c>
      <c r="R205" s="119">
        <f>ROUND(J205*H205,2)</f>
        <v>0</v>
      </c>
      <c r="S205" s="42"/>
      <c r="T205" s="120">
        <f>S205*H205</f>
        <v>0</v>
      </c>
      <c r="U205" s="120">
        <v>0</v>
      </c>
      <c r="V205" s="120">
        <f>U205*H205</f>
        <v>0</v>
      </c>
      <c r="W205" s="120">
        <v>0</v>
      </c>
      <c r="X205" s="121">
        <f>W205*H205</f>
        <v>0</v>
      </c>
      <c r="Y205" s="20"/>
      <c r="Z205" s="20"/>
      <c r="AA205" s="20"/>
      <c r="AB205" s="20"/>
      <c r="AC205" s="20"/>
      <c r="AD205" s="20"/>
      <c r="AE205" s="20"/>
      <c r="AR205" s="122" t="s">
        <v>168</v>
      </c>
      <c r="AT205" s="122" t="s">
        <v>182</v>
      </c>
      <c r="AU205" s="122" t="s">
        <v>84</v>
      </c>
      <c r="AY205" s="14" t="s">
        <v>160</v>
      </c>
      <c r="BE205" s="123">
        <f>IF(O205="základní",K205,0)</f>
        <v>0</v>
      </c>
      <c r="BF205" s="123">
        <f>IF(O205="snížená",K205,0)</f>
        <v>0</v>
      </c>
      <c r="BG205" s="123">
        <f>IF(O205="zákl. přenesená",K205,0)</f>
        <v>0</v>
      </c>
      <c r="BH205" s="123">
        <f>IF(O205="sníž. přenesená",K205,0)</f>
        <v>0</v>
      </c>
      <c r="BI205" s="123">
        <f>IF(O205="nulová",K205,0)</f>
        <v>0</v>
      </c>
      <c r="BJ205" s="14" t="s">
        <v>82</v>
      </c>
      <c r="BK205" s="123">
        <f>ROUND(P205*H205,2)</f>
        <v>0</v>
      </c>
      <c r="BL205" s="14" t="s">
        <v>168</v>
      </c>
      <c r="BM205" s="122" t="s">
        <v>313</v>
      </c>
    </row>
    <row r="206" spans="1:47" s="2" customFormat="1" ht="12">
      <c r="A206" s="20"/>
      <c r="B206" s="150"/>
      <c r="C206" s="42"/>
      <c r="D206" s="199" t="s">
        <v>169</v>
      </c>
      <c r="E206" s="42"/>
      <c r="F206" s="200" t="s">
        <v>311</v>
      </c>
      <c r="G206" s="42"/>
      <c r="H206" s="42"/>
      <c r="I206" s="201"/>
      <c r="J206" s="201"/>
      <c r="K206" s="151"/>
      <c r="L206" s="20"/>
      <c r="M206" s="21"/>
      <c r="N206" s="124"/>
      <c r="O206" s="125"/>
      <c r="P206" s="42"/>
      <c r="Q206" s="42"/>
      <c r="R206" s="42"/>
      <c r="S206" s="42"/>
      <c r="T206" s="42"/>
      <c r="U206" s="42"/>
      <c r="V206" s="42"/>
      <c r="W206" s="42"/>
      <c r="X206" s="43"/>
      <c r="Y206" s="20"/>
      <c r="Z206" s="20"/>
      <c r="AA206" s="20"/>
      <c r="AB206" s="20"/>
      <c r="AC206" s="20"/>
      <c r="AD206" s="20"/>
      <c r="AE206" s="20"/>
      <c r="AT206" s="14" t="s">
        <v>169</v>
      </c>
      <c r="AU206" s="14" t="s">
        <v>84</v>
      </c>
    </row>
    <row r="207" spans="1:65" s="2" customFormat="1" ht="44.25" customHeight="1">
      <c r="A207" s="20"/>
      <c r="B207" s="197"/>
      <c r="C207" s="126" t="s">
        <v>314</v>
      </c>
      <c r="D207" s="126" t="s">
        <v>182</v>
      </c>
      <c r="E207" s="127" t="s">
        <v>315</v>
      </c>
      <c r="F207" s="128" t="s">
        <v>316</v>
      </c>
      <c r="G207" s="129" t="s">
        <v>166</v>
      </c>
      <c r="H207" s="130">
        <v>1</v>
      </c>
      <c r="I207" s="131"/>
      <c r="J207" s="131"/>
      <c r="K207" s="203">
        <f>ROUND(P207*H207,2)</f>
        <v>0</v>
      </c>
      <c r="L207" s="181"/>
      <c r="M207" s="21"/>
      <c r="N207" s="132" t="s">
        <v>1</v>
      </c>
      <c r="O207" s="118" t="s">
        <v>37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2"/>
      <c r="T207" s="120">
        <f>S207*H207</f>
        <v>0</v>
      </c>
      <c r="U207" s="120">
        <v>0</v>
      </c>
      <c r="V207" s="120">
        <f>U207*H207</f>
        <v>0</v>
      </c>
      <c r="W207" s="120">
        <v>0</v>
      </c>
      <c r="X207" s="121">
        <f>W207*H207</f>
        <v>0</v>
      </c>
      <c r="Y207" s="20"/>
      <c r="Z207" s="20"/>
      <c r="AA207" s="20"/>
      <c r="AB207" s="20"/>
      <c r="AC207" s="20"/>
      <c r="AD207" s="20"/>
      <c r="AE207" s="20"/>
      <c r="AR207" s="122" t="s">
        <v>168</v>
      </c>
      <c r="AT207" s="122" t="s">
        <v>182</v>
      </c>
      <c r="AU207" s="122" t="s">
        <v>84</v>
      </c>
      <c r="AY207" s="14" t="s">
        <v>160</v>
      </c>
      <c r="BE207" s="123">
        <f>IF(O207="základní",K207,0)</f>
        <v>0</v>
      </c>
      <c r="BF207" s="123">
        <f>IF(O207="snížená",K207,0)</f>
        <v>0</v>
      </c>
      <c r="BG207" s="123">
        <f>IF(O207="zákl. přenesená",K207,0)</f>
        <v>0</v>
      </c>
      <c r="BH207" s="123">
        <f>IF(O207="sníž. přenesená",K207,0)</f>
        <v>0</v>
      </c>
      <c r="BI207" s="123">
        <f>IF(O207="nulová",K207,0)</f>
        <v>0</v>
      </c>
      <c r="BJ207" s="14" t="s">
        <v>82</v>
      </c>
      <c r="BK207" s="123">
        <f>ROUND(P207*H207,2)</f>
        <v>0</v>
      </c>
      <c r="BL207" s="14" t="s">
        <v>168</v>
      </c>
      <c r="BM207" s="122" t="s">
        <v>317</v>
      </c>
    </row>
    <row r="208" spans="1:47" s="2" customFormat="1" ht="19.5">
      <c r="A208" s="20"/>
      <c r="B208" s="150"/>
      <c r="C208" s="42"/>
      <c r="D208" s="199" t="s">
        <v>169</v>
      </c>
      <c r="E208" s="42"/>
      <c r="F208" s="200" t="s">
        <v>318</v>
      </c>
      <c r="G208" s="42"/>
      <c r="H208" s="42"/>
      <c r="I208" s="201"/>
      <c r="J208" s="201"/>
      <c r="K208" s="151"/>
      <c r="L208" s="20"/>
      <c r="M208" s="21"/>
      <c r="N208" s="124"/>
      <c r="O208" s="125"/>
      <c r="P208" s="42"/>
      <c r="Q208" s="42"/>
      <c r="R208" s="42"/>
      <c r="S208" s="42"/>
      <c r="T208" s="42"/>
      <c r="U208" s="42"/>
      <c r="V208" s="42"/>
      <c r="W208" s="42"/>
      <c r="X208" s="43"/>
      <c r="Y208" s="20"/>
      <c r="Z208" s="20"/>
      <c r="AA208" s="20"/>
      <c r="AB208" s="20"/>
      <c r="AC208" s="20"/>
      <c r="AD208" s="20"/>
      <c r="AE208" s="20"/>
      <c r="AT208" s="14" t="s">
        <v>169</v>
      </c>
      <c r="AU208" s="14" t="s">
        <v>84</v>
      </c>
    </row>
    <row r="209" spans="1:65" s="2" customFormat="1" ht="24.2" customHeight="1">
      <c r="A209" s="20"/>
      <c r="B209" s="197"/>
      <c r="C209" s="126" t="s">
        <v>319</v>
      </c>
      <c r="D209" s="126" t="s">
        <v>182</v>
      </c>
      <c r="E209" s="127" t="s">
        <v>320</v>
      </c>
      <c r="F209" s="128" t="s">
        <v>321</v>
      </c>
      <c r="G209" s="129" t="s">
        <v>166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322</v>
      </c>
    </row>
    <row r="210" spans="1:47" s="2" customFormat="1" ht="12">
      <c r="A210" s="20"/>
      <c r="B210" s="150"/>
      <c r="C210" s="42"/>
      <c r="D210" s="199" t="s">
        <v>169</v>
      </c>
      <c r="E210" s="42"/>
      <c r="F210" s="200" t="s">
        <v>321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24.2" customHeight="1">
      <c r="A211" s="20"/>
      <c r="B211" s="197"/>
      <c r="C211" s="126" t="s">
        <v>323</v>
      </c>
      <c r="D211" s="126" t="s">
        <v>182</v>
      </c>
      <c r="E211" s="127" t="s">
        <v>324</v>
      </c>
      <c r="F211" s="128" t="s">
        <v>325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326</v>
      </c>
    </row>
    <row r="212" spans="1:47" s="2" customFormat="1" ht="12">
      <c r="A212" s="20"/>
      <c r="B212" s="150"/>
      <c r="C212" s="42"/>
      <c r="D212" s="199" t="s">
        <v>169</v>
      </c>
      <c r="E212" s="42"/>
      <c r="F212" s="200" t="s">
        <v>325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16.5" customHeight="1">
      <c r="A213" s="20"/>
      <c r="B213" s="197"/>
      <c r="C213" s="126" t="s">
        <v>327</v>
      </c>
      <c r="D213" s="126" t="s">
        <v>182</v>
      </c>
      <c r="E213" s="127" t="s">
        <v>328</v>
      </c>
      <c r="F213" s="128" t="s">
        <v>329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330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329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2:63" s="12" customFormat="1" ht="22.9" customHeight="1">
      <c r="B215" s="190"/>
      <c r="C215" s="103"/>
      <c r="D215" s="191" t="s">
        <v>73</v>
      </c>
      <c r="E215" s="195" t="s">
        <v>331</v>
      </c>
      <c r="F215" s="195" t="s">
        <v>332</v>
      </c>
      <c r="G215" s="103"/>
      <c r="H215" s="103"/>
      <c r="I215" s="193"/>
      <c r="J215" s="193"/>
      <c r="K215" s="196">
        <f>BK215</f>
        <v>0</v>
      </c>
      <c r="M215" s="100"/>
      <c r="N215" s="102"/>
      <c r="O215" s="103"/>
      <c r="P215" s="103"/>
      <c r="Q215" s="104">
        <f>SUM(Q216:Q231)</f>
        <v>0</v>
      </c>
      <c r="R215" s="104">
        <f>SUM(R216:R231)</f>
        <v>0</v>
      </c>
      <c r="S215" s="103"/>
      <c r="T215" s="105">
        <f>SUM(T216:T231)</f>
        <v>0</v>
      </c>
      <c r="U215" s="103"/>
      <c r="V215" s="105">
        <f>SUM(V216:V231)</f>
        <v>7E-05</v>
      </c>
      <c r="W215" s="103"/>
      <c r="X215" s="106">
        <f>SUM(X216:X231)</f>
        <v>0</v>
      </c>
      <c r="AR215" s="101" t="s">
        <v>82</v>
      </c>
      <c r="AT215" s="107" t="s">
        <v>73</v>
      </c>
      <c r="AU215" s="107" t="s">
        <v>82</v>
      </c>
      <c r="AY215" s="101" t="s">
        <v>160</v>
      </c>
      <c r="BK215" s="108">
        <f>SUM(BK216:BK231)</f>
        <v>0</v>
      </c>
    </row>
    <row r="216" spans="1:65" s="2" customFormat="1" ht="33" customHeight="1">
      <c r="A216" s="20"/>
      <c r="B216" s="197"/>
      <c r="C216" s="126" t="s">
        <v>333</v>
      </c>
      <c r="D216" s="126" t="s">
        <v>182</v>
      </c>
      <c r="E216" s="127" t="s">
        <v>424</v>
      </c>
      <c r="F216" s="128" t="s">
        <v>425</v>
      </c>
      <c r="G216" s="129" t="s">
        <v>426</v>
      </c>
      <c r="H216" s="130">
        <v>3.3</v>
      </c>
      <c r="I216" s="131"/>
      <c r="J216" s="131"/>
      <c r="K216" s="203">
        <f>ROUND(P216*H216,2)</f>
        <v>0</v>
      </c>
      <c r="L216" s="181"/>
      <c r="M216" s="21"/>
      <c r="N216" s="132" t="s">
        <v>1</v>
      </c>
      <c r="O216" s="118" t="s">
        <v>37</v>
      </c>
      <c r="P216" s="119">
        <f>I216+J216</f>
        <v>0</v>
      </c>
      <c r="Q216" s="119">
        <f>ROUND(I216*H216,2)</f>
        <v>0</v>
      </c>
      <c r="R216" s="119">
        <f>ROUND(J216*H216,2)</f>
        <v>0</v>
      </c>
      <c r="S216" s="42"/>
      <c r="T216" s="120">
        <f>S216*H216</f>
        <v>0</v>
      </c>
      <c r="U216" s="120">
        <v>0</v>
      </c>
      <c r="V216" s="120">
        <f>U216*H216</f>
        <v>0</v>
      </c>
      <c r="W216" s="120">
        <v>0</v>
      </c>
      <c r="X216" s="121">
        <f>W216*H216</f>
        <v>0</v>
      </c>
      <c r="Y216" s="20"/>
      <c r="Z216" s="20"/>
      <c r="AA216" s="20"/>
      <c r="AB216" s="20"/>
      <c r="AC216" s="20"/>
      <c r="AD216" s="20"/>
      <c r="AE216" s="20"/>
      <c r="AR216" s="122" t="s">
        <v>168</v>
      </c>
      <c r="AT216" s="122" t="s">
        <v>182</v>
      </c>
      <c r="AU216" s="122" t="s">
        <v>84</v>
      </c>
      <c r="AY216" s="14" t="s">
        <v>160</v>
      </c>
      <c r="BE216" s="123">
        <f>IF(O216="základní",K216,0)</f>
        <v>0</v>
      </c>
      <c r="BF216" s="123">
        <f>IF(O216="snížená",K216,0)</f>
        <v>0</v>
      </c>
      <c r="BG216" s="123">
        <f>IF(O216="zákl. přenesená",K216,0)</f>
        <v>0</v>
      </c>
      <c r="BH216" s="123">
        <f>IF(O216="sníž. přenesená",K216,0)</f>
        <v>0</v>
      </c>
      <c r="BI216" s="123">
        <f>IF(O216="nulová",K216,0)</f>
        <v>0</v>
      </c>
      <c r="BJ216" s="14" t="s">
        <v>82</v>
      </c>
      <c r="BK216" s="123">
        <f>ROUND(P216*H216,2)</f>
        <v>0</v>
      </c>
      <c r="BL216" s="14" t="s">
        <v>168</v>
      </c>
      <c r="BM216" s="122" t="s">
        <v>451</v>
      </c>
    </row>
    <row r="217" spans="1:47" s="2" customFormat="1" ht="19.5">
      <c r="A217" s="20"/>
      <c r="B217" s="150"/>
      <c r="C217" s="42"/>
      <c r="D217" s="199" t="s">
        <v>169</v>
      </c>
      <c r="E217" s="42"/>
      <c r="F217" s="200" t="s">
        <v>425</v>
      </c>
      <c r="G217" s="42"/>
      <c r="H217" s="42"/>
      <c r="I217" s="201"/>
      <c r="J217" s="201"/>
      <c r="K217" s="151"/>
      <c r="L217" s="20"/>
      <c r="M217" s="21"/>
      <c r="N217" s="124"/>
      <c r="O217" s="125"/>
      <c r="P217" s="42"/>
      <c r="Q217" s="42"/>
      <c r="R217" s="42"/>
      <c r="S217" s="42"/>
      <c r="T217" s="42"/>
      <c r="U217" s="42"/>
      <c r="V217" s="42"/>
      <c r="W217" s="42"/>
      <c r="X217" s="43"/>
      <c r="Y217" s="20"/>
      <c r="Z217" s="20"/>
      <c r="AA217" s="20"/>
      <c r="AB217" s="20"/>
      <c r="AC217" s="20"/>
      <c r="AD217" s="20"/>
      <c r="AE217" s="20"/>
      <c r="AT217" s="14" t="s">
        <v>169</v>
      </c>
      <c r="AU217" s="14" t="s">
        <v>84</v>
      </c>
    </row>
    <row r="218" spans="1:65" s="2" customFormat="1" ht="33" customHeight="1">
      <c r="A218" s="20"/>
      <c r="B218" s="197"/>
      <c r="C218" s="126" t="s">
        <v>339</v>
      </c>
      <c r="D218" s="126" t="s">
        <v>182</v>
      </c>
      <c r="E218" s="127" t="s">
        <v>428</v>
      </c>
      <c r="F218" s="128" t="s">
        <v>429</v>
      </c>
      <c r="G218" s="129" t="s">
        <v>426</v>
      </c>
      <c r="H218" s="130">
        <v>3.3</v>
      </c>
      <c r="I218" s="131"/>
      <c r="J218" s="131"/>
      <c r="K218" s="203">
        <f>ROUND(P218*H218,2)</f>
        <v>0</v>
      </c>
      <c r="L218" s="181"/>
      <c r="M218" s="21"/>
      <c r="N218" s="132" t="s">
        <v>1</v>
      </c>
      <c r="O218" s="118" t="s">
        <v>37</v>
      </c>
      <c r="P218" s="119">
        <f>I218+J218</f>
        <v>0</v>
      </c>
      <c r="Q218" s="119">
        <f>ROUND(I218*H218,2)</f>
        <v>0</v>
      </c>
      <c r="R218" s="119">
        <f>ROUND(J218*H218,2)</f>
        <v>0</v>
      </c>
      <c r="S218" s="42"/>
      <c r="T218" s="120">
        <f>S218*H218</f>
        <v>0</v>
      </c>
      <c r="U218" s="120">
        <v>0</v>
      </c>
      <c r="V218" s="120">
        <f>U218*H218</f>
        <v>0</v>
      </c>
      <c r="W218" s="120">
        <v>0</v>
      </c>
      <c r="X218" s="121">
        <f>W218*H218</f>
        <v>0</v>
      </c>
      <c r="Y218" s="20"/>
      <c r="Z218" s="20"/>
      <c r="AA218" s="20"/>
      <c r="AB218" s="20"/>
      <c r="AC218" s="20"/>
      <c r="AD218" s="20"/>
      <c r="AE218" s="20"/>
      <c r="AR218" s="122" t="s">
        <v>168</v>
      </c>
      <c r="AT218" s="122" t="s">
        <v>182</v>
      </c>
      <c r="AU218" s="122" t="s">
        <v>84</v>
      </c>
      <c r="AY218" s="14" t="s">
        <v>160</v>
      </c>
      <c r="BE218" s="123">
        <f>IF(O218="základní",K218,0)</f>
        <v>0</v>
      </c>
      <c r="BF218" s="123">
        <f>IF(O218="snížená",K218,0)</f>
        <v>0</v>
      </c>
      <c r="BG218" s="123">
        <f>IF(O218="zákl. přenesená",K218,0)</f>
        <v>0</v>
      </c>
      <c r="BH218" s="123">
        <f>IF(O218="sníž. přenesená",K218,0)</f>
        <v>0</v>
      </c>
      <c r="BI218" s="123">
        <f>IF(O218="nulová",K218,0)</f>
        <v>0</v>
      </c>
      <c r="BJ218" s="14" t="s">
        <v>82</v>
      </c>
      <c r="BK218" s="123">
        <f>ROUND(P218*H218,2)</f>
        <v>0</v>
      </c>
      <c r="BL218" s="14" t="s">
        <v>168</v>
      </c>
      <c r="BM218" s="122" t="s">
        <v>452</v>
      </c>
    </row>
    <row r="219" spans="1:47" s="2" customFormat="1" ht="19.5">
      <c r="A219" s="20"/>
      <c r="B219" s="150"/>
      <c r="C219" s="42"/>
      <c r="D219" s="199" t="s">
        <v>169</v>
      </c>
      <c r="E219" s="42"/>
      <c r="F219" s="200" t="s">
        <v>429</v>
      </c>
      <c r="G219" s="42"/>
      <c r="H219" s="42"/>
      <c r="I219" s="201"/>
      <c r="J219" s="201"/>
      <c r="K219" s="151"/>
      <c r="L219" s="20"/>
      <c r="M219" s="21"/>
      <c r="N219" s="124"/>
      <c r="O219" s="125"/>
      <c r="P219" s="42"/>
      <c r="Q219" s="42"/>
      <c r="R219" s="42"/>
      <c r="S219" s="42"/>
      <c r="T219" s="42"/>
      <c r="U219" s="42"/>
      <c r="V219" s="42"/>
      <c r="W219" s="42"/>
      <c r="X219" s="43"/>
      <c r="Y219" s="20"/>
      <c r="Z219" s="20"/>
      <c r="AA219" s="20"/>
      <c r="AB219" s="20"/>
      <c r="AC219" s="20"/>
      <c r="AD219" s="20"/>
      <c r="AE219" s="20"/>
      <c r="AT219" s="14" t="s">
        <v>169</v>
      </c>
      <c r="AU219" s="14" t="s">
        <v>84</v>
      </c>
    </row>
    <row r="220" spans="1:65" s="2" customFormat="1" ht="24.2" customHeight="1">
      <c r="A220" s="20"/>
      <c r="B220" s="197"/>
      <c r="C220" s="126" t="s">
        <v>344</v>
      </c>
      <c r="D220" s="126" t="s">
        <v>182</v>
      </c>
      <c r="E220" s="127" t="s">
        <v>431</v>
      </c>
      <c r="F220" s="128" t="s">
        <v>432</v>
      </c>
      <c r="G220" s="129" t="s">
        <v>426</v>
      </c>
      <c r="H220" s="130">
        <v>3.3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453</v>
      </c>
    </row>
    <row r="221" spans="1:47" s="2" customFormat="1" ht="12">
      <c r="A221" s="20"/>
      <c r="B221" s="150"/>
      <c r="C221" s="42"/>
      <c r="D221" s="199" t="s">
        <v>169</v>
      </c>
      <c r="E221" s="42"/>
      <c r="F221" s="200" t="s">
        <v>432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66.75" customHeight="1">
      <c r="A222" s="20"/>
      <c r="B222" s="197"/>
      <c r="C222" s="126" t="s">
        <v>347</v>
      </c>
      <c r="D222" s="126" t="s">
        <v>182</v>
      </c>
      <c r="E222" s="127" t="s">
        <v>334</v>
      </c>
      <c r="F222" s="128" t="s">
        <v>335</v>
      </c>
      <c r="G222" s="129" t="s">
        <v>336</v>
      </c>
      <c r="H222" s="130">
        <v>20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337</v>
      </c>
    </row>
    <row r="223" spans="1:47" s="2" customFormat="1" ht="39">
      <c r="A223" s="20"/>
      <c r="B223" s="150"/>
      <c r="C223" s="42"/>
      <c r="D223" s="199" t="s">
        <v>169</v>
      </c>
      <c r="E223" s="42"/>
      <c r="F223" s="200" t="s">
        <v>338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55.5" customHeight="1">
      <c r="A224" s="20"/>
      <c r="B224" s="197"/>
      <c r="C224" s="126" t="s">
        <v>350</v>
      </c>
      <c r="D224" s="126" t="s">
        <v>182</v>
      </c>
      <c r="E224" s="127" t="s">
        <v>340</v>
      </c>
      <c r="F224" s="128" t="s">
        <v>341</v>
      </c>
      <c r="G224" s="129" t="s">
        <v>277</v>
      </c>
      <c r="H224" s="130">
        <v>7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0</v>
      </c>
      <c r="V224" s="120">
        <f>U224*H224</f>
        <v>0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342</v>
      </c>
    </row>
    <row r="225" spans="1:47" s="2" customFormat="1" ht="39">
      <c r="A225" s="20"/>
      <c r="B225" s="150"/>
      <c r="C225" s="42"/>
      <c r="D225" s="199" t="s">
        <v>169</v>
      </c>
      <c r="E225" s="42"/>
      <c r="F225" s="200" t="s">
        <v>343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1:65" s="2" customFormat="1" ht="16.5" customHeight="1">
      <c r="A226" s="20"/>
      <c r="B226" s="197"/>
      <c r="C226" s="126" t="s">
        <v>200</v>
      </c>
      <c r="D226" s="126" t="s">
        <v>182</v>
      </c>
      <c r="E226" s="127" t="s">
        <v>269</v>
      </c>
      <c r="F226" s="128" t="s">
        <v>345</v>
      </c>
      <c r="G226" s="129" t="s">
        <v>297</v>
      </c>
      <c r="H226" s="130">
        <v>1</v>
      </c>
      <c r="I226" s="131"/>
      <c r="J226" s="131"/>
      <c r="K226" s="203">
        <f>ROUND(P226*H226,2)</f>
        <v>0</v>
      </c>
      <c r="L226" s="181"/>
      <c r="M226" s="21"/>
      <c r="N226" s="132" t="s">
        <v>1</v>
      </c>
      <c r="O226" s="118" t="s">
        <v>37</v>
      </c>
      <c r="P226" s="119">
        <f>I226+J226</f>
        <v>0</v>
      </c>
      <c r="Q226" s="119">
        <f>ROUND(I226*H226,2)</f>
        <v>0</v>
      </c>
      <c r="R226" s="119">
        <f>ROUND(J226*H226,2)</f>
        <v>0</v>
      </c>
      <c r="S226" s="42"/>
      <c r="T226" s="120">
        <f>S226*H226</f>
        <v>0</v>
      </c>
      <c r="U226" s="120">
        <v>0</v>
      </c>
      <c r="V226" s="120">
        <f>U226*H226</f>
        <v>0</v>
      </c>
      <c r="W226" s="120">
        <v>0</v>
      </c>
      <c r="X226" s="121">
        <f>W226*H226</f>
        <v>0</v>
      </c>
      <c r="Y226" s="20"/>
      <c r="Z226" s="20"/>
      <c r="AA226" s="20"/>
      <c r="AB226" s="20"/>
      <c r="AC226" s="20"/>
      <c r="AD226" s="20"/>
      <c r="AE226" s="20"/>
      <c r="AR226" s="122" t="s">
        <v>168</v>
      </c>
      <c r="AT226" s="122" t="s">
        <v>182</v>
      </c>
      <c r="AU226" s="122" t="s">
        <v>84</v>
      </c>
      <c r="AY226" s="14" t="s">
        <v>160</v>
      </c>
      <c r="BE226" s="123">
        <f>IF(O226="základní",K226,0)</f>
        <v>0</v>
      </c>
      <c r="BF226" s="123">
        <f>IF(O226="snížená",K226,0)</f>
        <v>0</v>
      </c>
      <c r="BG226" s="123">
        <f>IF(O226="zákl. přenesená",K226,0)</f>
        <v>0</v>
      </c>
      <c r="BH226" s="123">
        <f>IF(O226="sníž. přenesená",K226,0)</f>
        <v>0</v>
      </c>
      <c r="BI226" s="123">
        <f>IF(O226="nulová",K226,0)</f>
        <v>0</v>
      </c>
      <c r="BJ226" s="14" t="s">
        <v>82</v>
      </c>
      <c r="BK226" s="123">
        <f>ROUND(P226*H226,2)</f>
        <v>0</v>
      </c>
      <c r="BL226" s="14" t="s">
        <v>168</v>
      </c>
      <c r="BM226" s="122" t="s">
        <v>346</v>
      </c>
    </row>
    <row r="227" spans="1:47" s="2" customFormat="1" ht="12">
      <c r="A227" s="20"/>
      <c r="B227" s="150"/>
      <c r="C227" s="42"/>
      <c r="D227" s="199" t="s">
        <v>169</v>
      </c>
      <c r="E227" s="42"/>
      <c r="F227" s="200" t="s">
        <v>345</v>
      </c>
      <c r="G227" s="42"/>
      <c r="H227" s="42"/>
      <c r="I227" s="201"/>
      <c r="J227" s="201"/>
      <c r="K227" s="151"/>
      <c r="L227" s="20"/>
      <c r="M227" s="21"/>
      <c r="N227" s="124"/>
      <c r="O227" s="125"/>
      <c r="P227" s="42"/>
      <c r="Q227" s="42"/>
      <c r="R227" s="42"/>
      <c r="S227" s="42"/>
      <c r="T227" s="42"/>
      <c r="U227" s="42"/>
      <c r="V227" s="42"/>
      <c r="W227" s="42"/>
      <c r="X227" s="43"/>
      <c r="Y227" s="20"/>
      <c r="Z227" s="20"/>
      <c r="AA227" s="20"/>
      <c r="AB227" s="20"/>
      <c r="AC227" s="20"/>
      <c r="AD227" s="20"/>
      <c r="AE227" s="20"/>
      <c r="AT227" s="14" t="s">
        <v>169</v>
      </c>
      <c r="AU227" s="14" t="s">
        <v>84</v>
      </c>
    </row>
    <row r="228" spans="1:65" s="2" customFormat="1" ht="24.2" customHeight="1">
      <c r="A228" s="20"/>
      <c r="B228" s="197"/>
      <c r="C228" s="126" t="s">
        <v>362</v>
      </c>
      <c r="D228" s="126" t="s">
        <v>182</v>
      </c>
      <c r="E228" s="127" t="s">
        <v>271</v>
      </c>
      <c r="F228" s="128" t="s">
        <v>348</v>
      </c>
      <c r="G228" s="129" t="s">
        <v>336</v>
      </c>
      <c r="H228" s="130">
        <v>20</v>
      </c>
      <c r="I228" s="131"/>
      <c r="J228" s="131"/>
      <c r="K228" s="203">
        <f>ROUND(P228*H228,2)</f>
        <v>0</v>
      </c>
      <c r="L228" s="181"/>
      <c r="M228" s="21"/>
      <c r="N228" s="132" t="s">
        <v>1</v>
      </c>
      <c r="O228" s="118" t="s">
        <v>37</v>
      </c>
      <c r="P228" s="119">
        <f>I228+J228</f>
        <v>0</v>
      </c>
      <c r="Q228" s="119">
        <f>ROUND(I228*H228,2)</f>
        <v>0</v>
      </c>
      <c r="R228" s="119">
        <f>ROUND(J228*H228,2)</f>
        <v>0</v>
      </c>
      <c r="S228" s="42"/>
      <c r="T228" s="120">
        <f>S228*H228</f>
        <v>0</v>
      </c>
      <c r="U228" s="120">
        <v>0</v>
      </c>
      <c r="V228" s="120">
        <f>U228*H228</f>
        <v>0</v>
      </c>
      <c r="W228" s="120">
        <v>0</v>
      </c>
      <c r="X228" s="121">
        <f>W228*H228</f>
        <v>0</v>
      </c>
      <c r="Y228" s="20"/>
      <c r="Z228" s="20"/>
      <c r="AA228" s="20"/>
      <c r="AB228" s="20"/>
      <c r="AC228" s="20"/>
      <c r="AD228" s="20"/>
      <c r="AE228" s="20"/>
      <c r="AR228" s="122" t="s">
        <v>168</v>
      </c>
      <c r="AT228" s="122" t="s">
        <v>182</v>
      </c>
      <c r="AU228" s="122" t="s">
        <v>84</v>
      </c>
      <c r="AY228" s="14" t="s">
        <v>160</v>
      </c>
      <c r="BE228" s="123">
        <f>IF(O228="základní",K228,0)</f>
        <v>0</v>
      </c>
      <c r="BF228" s="123">
        <f>IF(O228="snížená",K228,0)</f>
        <v>0</v>
      </c>
      <c r="BG228" s="123">
        <f>IF(O228="zákl. přenesená",K228,0)</f>
        <v>0</v>
      </c>
      <c r="BH228" s="123">
        <f>IF(O228="sníž. přenesená",K228,0)</f>
        <v>0</v>
      </c>
      <c r="BI228" s="123">
        <f>IF(O228="nulová",K228,0)</f>
        <v>0</v>
      </c>
      <c r="BJ228" s="14" t="s">
        <v>82</v>
      </c>
      <c r="BK228" s="123">
        <f>ROUND(P228*H228,2)</f>
        <v>0</v>
      </c>
      <c r="BL228" s="14" t="s">
        <v>168</v>
      </c>
      <c r="BM228" s="122" t="s">
        <v>349</v>
      </c>
    </row>
    <row r="229" spans="1:47" s="2" customFormat="1" ht="19.5">
      <c r="A229" s="20"/>
      <c r="B229" s="150"/>
      <c r="C229" s="42"/>
      <c r="D229" s="199" t="s">
        <v>169</v>
      </c>
      <c r="E229" s="42"/>
      <c r="F229" s="200" t="s">
        <v>348</v>
      </c>
      <c r="G229" s="42"/>
      <c r="H229" s="42"/>
      <c r="I229" s="201"/>
      <c r="J229" s="201"/>
      <c r="K229" s="151"/>
      <c r="L229" s="20"/>
      <c r="M229" s="21"/>
      <c r="N229" s="124"/>
      <c r="O229" s="125"/>
      <c r="P229" s="42"/>
      <c r="Q229" s="42"/>
      <c r="R229" s="42"/>
      <c r="S229" s="42"/>
      <c r="T229" s="42"/>
      <c r="U229" s="42"/>
      <c r="V229" s="42"/>
      <c r="W229" s="42"/>
      <c r="X229" s="43"/>
      <c r="Y229" s="20"/>
      <c r="Z229" s="20"/>
      <c r="AA229" s="20"/>
      <c r="AB229" s="20"/>
      <c r="AC229" s="20"/>
      <c r="AD229" s="20"/>
      <c r="AE229" s="20"/>
      <c r="AT229" s="14" t="s">
        <v>169</v>
      </c>
      <c r="AU229" s="14" t="s">
        <v>84</v>
      </c>
    </row>
    <row r="230" spans="1:65" s="2" customFormat="1" ht="37.9" customHeight="1">
      <c r="A230" s="20"/>
      <c r="B230" s="197"/>
      <c r="C230" s="126" t="s">
        <v>203</v>
      </c>
      <c r="D230" s="126" t="s">
        <v>182</v>
      </c>
      <c r="E230" s="127" t="s">
        <v>351</v>
      </c>
      <c r="F230" s="128" t="s">
        <v>352</v>
      </c>
      <c r="G230" s="129" t="s">
        <v>353</v>
      </c>
      <c r="H230" s="130">
        <v>1</v>
      </c>
      <c r="I230" s="131"/>
      <c r="J230" s="131"/>
      <c r="K230" s="203">
        <f>ROUND(P230*H230,2)</f>
        <v>0</v>
      </c>
      <c r="L230" s="181"/>
      <c r="M230" s="21"/>
      <c r="N230" s="132" t="s">
        <v>1</v>
      </c>
      <c r="O230" s="118" t="s">
        <v>37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2"/>
      <c r="T230" s="120">
        <f>S230*H230</f>
        <v>0</v>
      </c>
      <c r="U230" s="120">
        <v>7E-05</v>
      </c>
      <c r="V230" s="120">
        <f>U230*H230</f>
        <v>7E-05</v>
      </c>
      <c r="W230" s="120">
        <v>0</v>
      </c>
      <c r="X230" s="121">
        <f>W230*H230</f>
        <v>0</v>
      </c>
      <c r="Y230" s="20"/>
      <c r="Z230" s="20"/>
      <c r="AA230" s="20"/>
      <c r="AB230" s="20"/>
      <c r="AC230" s="20"/>
      <c r="AD230" s="20"/>
      <c r="AE230" s="20"/>
      <c r="AR230" s="122" t="s">
        <v>168</v>
      </c>
      <c r="AT230" s="122" t="s">
        <v>182</v>
      </c>
      <c r="AU230" s="122" t="s">
        <v>84</v>
      </c>
      <c r="AY230" s="14" t="s">
        <v>160</v>
      </c>
      <c r="BE230" s="123">
        <f>IF(O230="základní",K230,0)</f>
        <v>0</v>
      </c>
      <c r="BF230" s="123">
        <f>IF(O230="snížená",K230,0)</f>
        <v>0</v>
      </c>
      <c r="BG230" s="123">
        <f>IF(O230="zákl. přenesená",K230,0)</f>
        <v>0</v>
      </c>
      <c r="BH230" s="123">
        <f>IF(O230="sníž. přenesená",K230,0)</f>
        <v>0</v>
      </c>
      <c r="BI230" s="123">
        <f>IF(O230="nulová",K230,0)</f>
        <v>0</v>
      </c>
      <c r="BJ230" s="14" t="s">
        <v>82</v>
      </c>
      <c r="BK230" s="123">
        <f>ROUND(P230*H230,2)</f>
        <v>0</v>
      </c>
      <c r="BL230" s="14" t="s">
        <v>168</v>
      </c>
      <c r="BM230" s="122" t="s">
        <v>354</v>
      </c>
    </row>
    <row r="231" spans="1:47" s="2" customFormat="1" ht="19.5">
      <c r="A231" s="20"/>
      <c r="B231" s="150"/>
      <c r="C231" s="42"/>
      <c r="D231" s="199" t="s">
        <v>169</v>
      </c>
      <c r="E231" s="42"/>
      <c r="F231" s="200" t="s">
        <v>355</v>
      </c>
      <c r="G231" s="42"/>
      <c r="H231" s="42"/>
      <c r="I231" s="201"/>
      <c r="J231" s="201"/>
      <c r="K231" s="151"/>
      <c r="L231" s="20"/>
      <c r="M231" s="21"/>
      <c r="N231" s="124"/>
      <c r="O231" s="125"/>
      <c r="P231" s="42"/>
      <c r="Q231" s="42"/>
      <c r="R231" s="42"/>
      <c r="S231" s="42"/>
      <c r="T231" s="42"/>
      <c r="U231" s="42"/>
      <c r="V231" s="42"/>
      <c r="W231" s="42"/>
      <c r="X231" s="43"/>
      <c r="Y231" s="20"/>
      <c r="Z231" s="20"/>
      <c r="AA231" s="20"/>
      <c r="AB231" s="20"/>
      <c r="AC231" s="20"/>
      <c r="AD231" s="20"/>
      <c r="AE231" s="20"/>
      <c r="AT231" s="14" t="s">
        <v>169</v>
      </c>
      <c r="AU231" s="14" t="s">
        <v>84</v>
      </c>
    </row>
    <row r="232" spans="2:63" s="12" customFormat="1" ht="22.9" customHeight="1">
      <c r="B232" s="190"/>
      <c r="C232" s="103"/>
      <c r="D232" s="191" t="s">
        <v>73</v>
      </c>
      <c r="E232" s="195" t="s">
        <v>356</v>
      </c>
      <c r="F232" s="195" t="s">
        <v>357</v>
      </c>
      <c r="G232" s="103"/>
      <c r="H232" s="103"/>
      <c r="I232" s="193"/>
      <c r="J232" s="193"/>
      <c r="K232" s="196">
        <f>BK232</f>
        <v>0</v>
      </c>
      <c r="M232" s="100"/>
      <c r="N232" s="102"/>
      <c r="O232" s="103"/>
      <c r="P232" s="103"/>
      <c r="Q232" s="104">
        <f>SUM(Q233:Q240)</f>
        <v>0</v>
      </c>
      <c r="R232" s="104">
        <f>SUM(R233:R240)</f>
        <v>0</v>
      </c>
      <c r="S232" s="103"/>
      <c r="T232" s="105">
        <f>SUM(T233:T240)</f>
        <v>0</v>
      </c>
      <c r="U232" s="103"/>
      <c r="V232" s="105">
        <f>SUM(V233:V240)</f>
        <v>0</v>
      </c>
      <c r="W232" s="103"/>
      <c r="X232" s="106">
        <f>SUM(X233:X240)</f>
        <v>0</v>
      </c>
      <c r="AR232" s="101" t="s">
        <v>82</v>
      </c>
      <c r="AT232" s="107" t="s">
        <v>73</v>
      </c>
      <c r="AU232" s="107" t="s">
        <v>82</v>
      </c>
      <c r="AY232" s="101" t="s">
        <v>160</v>
      </c>
      <c r="BK232" s="108">
        <f>SUM(BK233:BK240)</f>
        <v>0</v>
      </c>
    </row>
    <row r="233" spans="1:65" s="2" customFormat="1" ht="21.75" customHeight="1">
      <c r="A233" s="20"/>
      <c r="B233" s="197"/>
      <c r="C233" s="126" t="s">
        <v>371</v>
      </c>
      <c r="D233" s="126" t="s">
        <v>182</v>
      </c>
      <c r="E233" s="127" t="s">
        <v>358</v>
      </c>
      <c r="F233" s="128" t="s">
        <v>359</v>
      </c>
      <c r="G233" s="129" t="s">
        <v>360</v>
      </c>
      <c r="H233" s="130">
        <v>6.16</v>
      </c>
      <c r="I233" s="131"/>
      <c r="J233" s="131"/>
      <c r="K233" s="203">
        <f>ROUND(P233*H233,2)</f>
        <v>0</v>
      </c>
      <c r="L233" s="181"/>
      <c r="M233" s="21"/>
      <c r="N233" s="132" t="s">
        <v>1</v>
      </c>
      <c r="O233" s="118" t="s">
        <v>37</v>
      </c>
      <c r="P233" s="119">
        <f>I233+J233</f>
        <v>0</v>
      </c>
      <c r="Q233" s="119">
        <f>ROUND(I233*H233,2)</f>
        <v>0</v>
      </c>
      <c r="R233" s="119">
        <f>ROUND(J233*H233,2)</f>
        <v>0</v>
      </c>
      <c r="S233" s="42"/>
      <c r="T233" s="120">
        <f>S233*H233</f>
        <v>0</v>
      </c>
      <c r="U233" s="120">
        <v>0</v>
      </c>
      <c r="V233" s="120">
        <f>U233*H233</f>
        <v>0</v>
      </c>
      <c r="W233" s="120">
        <v>0</v>
      </c>
      <c r="X233" s="121">
        <f>W233*H233</f>
        <v>0</v>
      </c>
      <c r="Y233" s="20"/>
      <c r="Z233" s="20"/>
      <c r="AA233" s="20"/>
      <c r="AB233" s="20"/>
      <c r="AC233" s="20"/>
      <c r="AD233" s="20"/>
      <c r="AE233" s="20"/>
      <c r="AR233" s="122" t="s">
        <v>168</v>
      </c>
      <c r="AT233" s="122" t="s">
        <v>182</v>
      </c>
      <c r="AU233" s="122" t="s">
        <v>84</v>
      </c>
      <c r="AY233" s="14" t="s">
        <v>160</v>
      </c>
      <c r="BE233" s="123">
        <f>IF(O233="základní",K233,0)</f>
        <v>0</v>
      </c>
      <c r="BF233" s="123">
        <f>IF(O233="snížená",K233,0)</f>
        <v>0</v>
      </c>
      <c r="BG233" s="123">
        <f>IF(O233="zákl. přenesená",K233,0)</f>
        <v>0</v>
      </c>
      <c r="BH233" s="123">
        <f>IF(O233="sníž. přenesená",K233,0)</f>
        <v>0</v>
      </c>
      <c r="BI233" s="123">
        <f>IF(O233="nulová",K233,0)</f>
        <v>0</v>
      </c>
      <c r="BJ233" s="14" t="s">
        <v>82</v>
      </c>
      <c r="BK233" s="123">
        <f>ROUND(P233*H233,2)</f>
        <v>0</v>
      </c>
      <c r="BL233" s="14" t="s">
        <v>168</v>
      </c>
      <c r="BM233" s="122" t="s">
        <v>361</v>
      </c>
    </row>
    <row r="234" spans="1:47" s="2" customFormat="1" ht="12">
      <c r="A234" s="20"/>
      <c r="B234" s="150"/>
      <c r="C234" s="42"/>
      <c r="D234" s="199" t="s">
        <v>169</v>
      </c>
      <c r="E234" s="42"/>
      <c r="F234" s="200" t="s">
        <v>359</v>
      </c>
      <c r="G234" s="42"/>
      <c r="H234" s="42"/>
      <c r="I234" s="201"/>
      <c r="J234" s="201"/>
      <c r="K234" s="151"/>
      <c r="L234" s="20"/>
      <c r="M234" s="21"/>
      <c r="N234" s="124"/>
      <c r="O234" s="125"/>
      <c r="P234" s="42"/>
      <c r="Q234" s="42"/>
      <c r="R234" s="42"/>
      <c r="S234" s="42"/>
      <c r="T234" s="42"/>
      <c r="U234" s="42"/>
      <c r="V234" s="42"/>
      <c r="W234" s="42"/>
      <c r="X234" s="43"/>
      <c r="Y234" s="20"/>
      <c r="Z234" s="20"/>
      <c r="AA234" s="20"/>
      <c r="AB234" s="20"/>
      <c r="AC234" s="20"/>
      <c r="AD234" s="20"/>
      <c r="AE234" s="20"/>
      <c r="AT234" s="14" t="s">
        <v>169</v>
      </c>
      <c r="AU234" s="14" t="s">
        <v>84</v>
      </c>
    </row>
    <row r="235" spans="1:65" s="2" customFormat="1" ht="24.2" customHeight="1">
      <c r="A235" s="20"/>
      <c r="B235" s="197"/>
      <c r="C235" s="126" t="s">
        <v>207</v>
      </c>
      <c r="D235" s="126" t="s">
        <v>182</v>
      </c>
      <c r="E235" s="127" t="s">
        <v>363</v>
      </c>
      <c r="F235" s="128" t="s">
        <v>364</v>
      </c>
      <c r="G235" s="129" t="s">
        <v>360</v>
      </c>
      <c r="H235" s="130">
        <v>6.16</v>
      </c>
      <c r="I235" s="131"/>
      <c r="J235" s="131"/>
      <c r="K235" s="203">
        <f>ROUND(P235*H235,2)</f>
        <v>0</v>
      </c>
      <c r="L235" s="181"/>
      <c r="M235" s="21"/>
      <c r="N235" s="132" t="s">
        <v>1</v>
      </c>
      <c r="O235" s="118" t="s">
        <v>37</v>
      </c>
      <c r="P235" s="119">
        <f>I235+J235</f>
        <v>0</v>
      </c>
      <c r="Q235" s="119">
        <f>ROUND(I235*H235,2)</f>
        <v>0</v>
      </c>
      <c r="R235" s="119">
        <f>ROUND(J235*H235,2)</f>
        <v>0</v>
      </c>
      <c r="S235" s="42"/>
      <c r="T235" s="120">
        <f>S235*H235</f>
        <v>0</v>
      </c>
      <c r="U235" s="120">
        <v>0</v>
      </c>
      <c r="V235" s="120">
        <f>U235*H235</f>
        <v>0</v>
      </c>
      <c r="W235" s="120">
        <v>0</v>
      </c>
      <c r="X235" s="121">
        <f>W235*H235</f>
        <v>0</v>
      </c>
      <c r="Y235" s="20"/>
      <c r="Z235" s="20"/>
      <c r="AA235" s="20"/>
      <c r="AB235" s="20"/>
      <c r="AC235" s="20"/>
      <c r="AD235" s="20"/>
      <c r="AE235" s="20"/>
      <c r="AR235" s="122" t="s">
        <v>168</v>
      </c>
      <c r="AT235" s="122" t="s">
        <v>182</v>
      </c>
      <c r="AU235" s="122" t="s">
        <v>84</v>
      </c>
      <c r="AY235" s="14" t="s">
        <v>160</v>
      </c>
      <c r="BE235" s="123">
        <f>IF(O235="základní",K235,0)</f>
        <v>0</v>
      </c>
      <c r="BF235" s="123">
        <f>IF(O235="snížená",K235,0)</f>
        <v>0</v>
      </c>
      <c r="BG235" s="123">
        <f>IF(O235="zákl. přenesená",K235,0)</f>
        <v>0</v>
      </c>
      <c r="BH235" s="123">
        <f>IF(O235="sníž. přenesená",K235,0)</f>
        <v>0</v>
      </c>
      <c r="BI235" s="123">
        <f>IF(O235="nulová",K235,0)</f>
        <v>0</v>
      </c>
      <c r="BJ235" s="14" t="s">
        <v>82</v>
      </c>
      <c r="BK235" s="123">
        <f>ROUND(P235*H235,2)</f>
        <v>0</v>
      </c>
      <c r="BL235" s="14" t="s">
        <v>168</v>
      </c>
      <c r="BM235" s="122" t="s">
        <v>365</v>
      </c>
    </row>
    <row r="236" spans="1:47" s="2" customFormat="1" ht="12">
      <c r="A236" s="20"/>
      <c r="B236" s="150"/>
      <c r="C236" s="42"/>
      <c r="D236" s="199" t="s">
        <v>169</v>
      </c>
      <c r="E236" s="42"/>
      <c r="F236" s="200" t="s">
        <v>364</v>
      </c>
      <c r="G236" s="42"/>
      <c r="H236" s="42"/>
      <c r="I236" s="201"/>
      <c r="J236" s="201"/>
      <c r="K236" s="151"/>
      <c r="L236" s="20"/>
      <c r="M236" s="21"/>
      <c r="N236" s="124"/>
      <c r="O236" s="125"/>
      <c r="P236" s="42"/>
      <c r="Q236" s="42"/>
      <c r="R236" s="42"/>
      <c r="S236" s="42"/>
      <c r="T236" s="42"/>
      <c r="U236" s="42"/>
      <c r="V236" s="42"/>
      <c r="W236" s="42"/>
      <c r="X236" s="43"/>
      <c r="Y236" s="20"/>
      <c r="Z236" s="20"/>
      <c r="AA236" s="20"/>
      <c r="AB236" s="20"/>
      <c r="AC236" s="20"/>
      <c r="AD236" s="20"/>
      <c r="AE236" s="20"/>
      <c r="AT236" s="14" t="s">
        <v>169</v>
      </c>
      <c r="AU236" s="14" t="s">
        <v>84</v>
      </c>
    </row>
    <row r="237" spans="1:65" s="2" customFormat="1" ht="33" customHeight="1">
      <c r="A237" s="20"/>
      <c r="B237" s="197"/>
      <c r="C237" s="126" t="s">
        <v>381</v>
      </c>
      <c r="D237" s="126" t="s">
        <v>182</v>
      </c>
      <c r="E237" s="127" t="s">
        <v>366</v>
      </c>
      <c r="F237" s="128" t="s">
        <v>367</v>
      </c>
      <c r="G237" s="129" t="s">
        <v>360</v>
      </c>
      <c r="H237" s="130">
        <v>4.62</v>
      </c>
      <c r="I237" s="131"/>
      <c r="J237" s="131"/>
      <c r="K237" s="203">
        <f>ROUND(P237*H237,2)</f>
        <v>0</v>
      </c>
      <c r="L237" s="181"/>
      <c r="M237" s="21"/>
      <c r="N237" s="132" t="s">
        <v>1</v>
      </c>
      <c r="O237" s="118" t="s">
        <v>37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2"/>
      <c r="T237" s="120">
        <f>S237*H237</f>
        <v>0</v>
      </c>
      <c r="U237" s="120">
        <v>0</v>
      </c>
      <c r="V237" s="120">
        <f>U237*H237</f>
        <v>0</v>
      </c>
      <c r="W237" s="120">
        <v>0</v>
      </c>
      <c r="X237" s="121">
        <f>W237*H237</f>
        <v>0</v>
      </c>
      <c r="Y237" s="20"/>
      <c r="Z237" s="20"/>
      <c r="AA237" s="20"/>
      <c r="AB237" s="20"/>
      <c r="AC237" s="20"/>
      <c r="AD237" s="20"/>
      <c r="AE237" s="20"/>
      <c r="AR237" s="122" t="s">
        <v>168</v>
      </c>
      <c r="AT237" s="122" t="s">
        <v>182</v>
      </c>
      <c r="AU237" s="122" t="s">
        <v>84</v>
      </c>
      <c r="AY237" s="14" t="s">
        <v>160</v>
      </c>
      <c r="BE237" s="123">
        <f>IF(O237="základní",K237,0)</f>
        <v>0</v>
      </c>
      <c r="BF237" s="123">
        <f>IF(O237="snížená",K237,0)</f>
        <v>0</v>
      </c>
      <c r="BG237" s="123">
        <f>IF(O237="zákl. přenesená",K237,0)</f>
        <v>0</v>
      </c>
      <c r="BH237" s="123">
        <f>IF(O237="sníž. přenesená",K237,0)</f>
        <v>0</v>
      </c>
      <c r="BI237" s="123">
        <f>IF(O237="nulová",K237,0)</f>
        <v>0</v>
      </c>
      <c r="BJ237" s="14" t="s">
        <v>82</v>
      </c>
      <c r="BK237" s="123">
        <f>ROUND(P237*H237,2)</f>
        <v>0</v>
      </c>
      <c r="BL237" s="14" t="s">
        <v>168</v>
      </c>
      <c r="BM237" s="122" t="s">
        <v>368</v>
      </c>
    </row>
    <row r="238" spans="1:47" s="2" customFormat="1" ht="19.5">
      <c r="A238" s="20"/>
      <c r="B238" s="150"/>
      <c r="C238" s="42"/>
      <c r="D238" s="199" t="s">
        <v>169</v>
      </c>
      <c r="E238" s="42"/>
      <c r="F238" s="200" t="s">
        <v>367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169</v>
      </c>
      <c r="AU238" s="14" t="s">
        <v>84</v>
      </c>
    </row>
    <row r="239" spans="1:65" s="2" customFormat="1" ht="33" customHeight="1">
      <c r="A239" s="20"/>
      <c r="B239" s="197"/>
      <c r="C239" s="126" t="s">
        <v>211</v>
      </c>
      <c r="D239" s="126" t="s">
        <v>182</v>
      </c>
      <c r="E239" s="127" t="s">
        <v>440</v>
      </c>
      <c r="F239" s="128" t="s">
        <v>441</v>
      </c>
      <c r="G239" s="129" t="s">
        <v>360</v>
      </c>
      <c r="H239" s="130">
        <v>1.54</v>
      </c>
      <c r="I239" s="131"/>
      <c r="J239" s="131"/>
      <c r="K239" s="203">
        <f>ROUND(P239*H239,2)</f>
        <v>0</v>
      </c>
      <c r="L239" s="181"/>
      <c r="M239" s="21"/>
      <c r="N239" s="132" t="s">
        <v>1</v>
      </c>
      <c r="O239" s="118" t="s">
        <v>37</v>
      </c>
      <c r="P239" s="119">
        <f>I239+J239</f>
        <v>0</v>
      </c>
      <c r="Q239" s="119">
        <f>ROUND(I239*H239,2)</f>
        <v>0</v>
      </c>
      <c r="R239" s="119">
        <f>ROUND(J239*H239,2)</f>
        <v>0</v>
      </c>
      <c r="S239" s="42"/>
      <c r="T239" s="120">
        <f>S239*H239</f>
        <v>0</v>
      </c>
      <c r="U239" s="120">
        <v>0</v>
      </c>
      <c r="V239" s="120">
        <f>U239*H239</f>
        <v>0</v>
      </c>
      <c r="W239" s="120">
        <v>0</v>
      </c>
      <c r="X239" s="121">
        <f>W239*H239</f>
        <v>0</v>
      </c>
      <c r="Y239" s="20"/>
      <c r="Z239" s="20"/>
      <c r="AA239" s="20"/>
      <c r="AB239" s="20"/>
      <c r="AC239" s="20"/>
      <c r="AD239" s="20"/>
      <c r="AE239" s="20"/>
      <c r="AR239" s="122" t="s">
        <v>168</v>
      </c>
      <c r="AT239" s="122" t="s">
        <v>182</v>
      </c>
      <c r="AU239" s="122" t="s">
        <v>84</v>
      </c>
      <c r="AY239" s="14" t="s">
        <v>160</v>
      </c>
      <c r="BE239" s="123">
        <f>IF(O239="základní",K239,0)</f>
        <v>0</v>
      </c>
      <c r="BF239" s="123">
        <f>IF(O239="snížená",K239,0)</f>
        <v>0</v>
      </c>
      <c r="BG239" s="123">
        <f>IF(O239="zákl. přenesená",K239,0)</f>
        <v>0</v>
      </c>
      <c r="BH239" s="123">
        <f>IF(O239="sníž. přenesená",K239,0)</f>
        <v>0</v>
      </c>
      <c r="BI239" s="123">
        <f>IF(O239="nulová",K239,0)</f>
        <v>0</v>
      </c>
      <c r="BJ239" s="14" t="s">
        <v>82</v>
      </c>
      <c r="BK239" s="123">
        <f>ROUND(P239*H239,2)</f>
        <v>0</v>
      </c>
      <c r="BL239" s="14" t="s">
        <v>168</v>
      </c>
      <c r="BM239" s="122" t="s">
        <v>442</v>
      </c>
    </row>
    <row r="240" spans="1:47" s="2" customFormat="1" ht="19.5">
      <c r="A240" s="20"/>
      <c r="B240" s="150"/>
      <c r="C240" s="42"/>
      <c r="D240" s="199" t="s">
        <v>169</v>
      </c>
      <c r="E240" s="42"/>
      <c r="F240" s="200" t="s">
        <v>441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169</v>
      </c>
      <c r="AU240" s="14" t="s">
        <v>84</v>
      </c>
    </row>
    <row r="241" spans="2:63" s="12" customFormat="1" ht="25.9" customHeight="1">
      <c r="B241" s="190"/>
      <c r="C241" s="103"/>
      <c r="D241" s="191" t="s">
        <v>73</v>
      </c>
      <c r="E241" s="192" t="s">
        <v>369</v>
      </c>
      <c r="F241" s="192" t="s">
        <v>370</v>
      </c>
      <c r="G241" s="103"/>
      <c r="H241" s="103"/>
      <c r="I241" s="193"/>
      <c r="J241" s="193"/>
      <c r="K241" s="194">
        <f>BK241</f>
        <v>0</v>
      </c>
      <c r="M241" s="100"/>
      <c r="N241" s="102"/>
      <c r="O241" s="103"/>
      <c r="P241" s="103"/>
      <c r="Q241" s="104">
        <f>SUM(Q242:Q266)</f>
        <v>0</v>
      </c>
      <c r="R241" s="104">
        <f>SUM(R242:R266)</f>
        <v>0</v>
      </c>
      <c r="S241" s="103"/>
      <c r="T241" s="105">
        <f>SUM(T242:T266)</f>
        <v>0</v>
      </c>
      <c r="U241" s="103"/>
      <c r="V241" s="105">
        <f>SUM(V242:V266)</f>
        <v>0</v>
      </c>
      <c r="W241" s="103"/>
      <c r="X241" s="106">
        <f>SUM(X242:X266)</f>
        <v>0</v>
      </c>
      <c r="AR241" s="101" t="s">
        <v>186</v>
      </c>
      <c r="AT241" s="107" t="s">
        <v>73</v>
      </c>
      <c r="AU241" s="107" t="s">
        <v>74</v>
      </c>
      <c r="AY241" s="101" t="s">
        <v>160</v>
      </c>
      <c r="BK241" s="108">
        <f>SUM(BK242:BK266)</f>
        <v>0</v>
      </c>
    </row>
    <row r="242" spans="1:65" s="2" customFormat="1" ht="16.5" customHeight="1">
      <c r="A242" s="20"/>
      <c r="B242" s="197"/>
      <c r="C242" s="126" t="s">
        <v>389</v>
      </c>
      <c r="D242" s="126" t="s">
        <v>182</v>
      </c>
      <c r="E242" s="127" t="s">
        <v>372</v>
      </c>
      <c r="F242" s="128" t="s">
        <v>373</v>
      </c>
      <c r="G242" s="129" t="s">
        <v>166</v>
      </c>
      <c r="H242" s="130">
        <v>1</v>
      </c>
      <c r="I242" s="131"/>
      <c r="J242" s="131"/>
      <c r="K242" s="203">
        <f>ROUND(P242*H242,2)</f>
        <v>0</v>
      </c>
      <c r="L242" s="181"/>
      <c r="M242" s="21"/>
      <c r="N242" s="132" t="s">
        <v>1</v>
      </c>
      <c r="O242" s="118" t="s">
        <v>37</v>
      </c>
      <c r="P242" s="119">
        <f>I242+J242</f>
        <v>0</v>
      </c>
      <c r="Q242" s="119">
        <f>ROUND(I242*H242,2)</f>
        <v>0</v>
      </c>
      <c r="R242" s="119">
        <f>ROUND(J242*H242,2)</f>
        <v>0</v>
      </c>
      <c r="S242" s="42"/>
      <c r="T242" s="120">
        <f>S242*H242</f>
        <v>0</v>
      </c>
      <c r="U242" s="120">
        <v>0</v>
      </c>
      <c r="V242" s="120">
        <f>U242*H242</f>
        <v>0</v>
      </c>
      <c r="W242" s="120">
        <v>0</v>
      </c>
      <c r="X242" s="121">
        <f>W242*H242</f>
        <v>0</v>
      </c>
      <c r="Y242" s="20"/>
      <c r="Z242" s="20"/>
      <c r="AA242" s="20"/>
      <c r="AB242" s="20"/>
      <c r="AC242" s="20"/>
      <c r="AD242" s="20"/>
      <c r="AE242" s="20"/>
      <c r="AR242" s="122" t="s">
        <v>374</v>
      </c>
      <c r="AT242" s="122" t="s">
        <v>182</v>
      </c>
      <c r="AU242" s="122" t="s">
        <v>82</v>
      </c>
      <c r="AY242" s="14" t="s">
        <v>160</v>
      </c>
      <c r="BE242" s="123">
        <f>IF(O242="základní",K242,0)</f>
        <v>0</v>
      </c>
      <c r="BF242" s="123">
        <f>IF(O242="snížená",K242,0)</f>
        <v>0</v>
      </c>
      <c r="BG242" s="123">
        <f>IF(O242="zákl. přenesená",K242,0)</f>
        <v>0</v>
      </c>
      <c r="BH242" s="123">
        <f>IF(O242="sníž. přenesená",K242,0)</f>
        <v>0</v>
      </c>
      <c r="BI242" s="123">
        <f>IF(O242="nulová",K242,0)</f>
        <v>0</v>
      </c>
      <c r="BJ242" s="14" t="s">
        <v>82</v>
      </c>
      <c r="BK242" s="123">
        <f>ROUND(P242*H242,2)</f>
        <v>0</v>
      </c>
      <c r="BL242" s="14" t="s">
        <v>374</v>
      </c>
      <c r="BM242" s="122" t="s">
        <v>375</v>
      </c>
    </row>
    <row r="243" spans="1:47" s="2" customFormat="1" ht="12">
      <c r="A243" s="20"/>
      <c r="B243" s="150"/>
      <c r="C243" s="42"/>
      <c r="D243" s="199" t="s">
        <v>169</v>
      </c>
      <c r="E243" s="42"/>
      <c r="F243" s="200" t="s">
        <v>373</v>
      </c>
      <c r="G243" s="42"/>
      <c r="H243" s="42"/>
      <c r="I243" s="201"/>
      <c r="J243" s="201"/>
      <c r="K243" s="151"/>
      <c r="L243" s="20"/>
      <c r="M243" s="21"/>
      <c r="N243" s="124"/>
      <c r="O243" s="125"/>
      <c r="P243" s="42"/>
      <c r="Q243" s="42"/>
      <c r="R243" s="42"/>
      <c r="S243" s="42"/>
      <c r="T243" s="42"/>
      <c r="U243" s="42"/>
      <c r="V243" s="42"/>
      <c r="W243" s="42"/>
      <c r="X243" s="43"/>
      <c r="Y243" s="20"/>
      <c r="Z243" s="20"/>
      <c r="AA243" s="20"/>
      <c r="AB243" s="20"/>
      <c r="AC243" s="20"/>
      <c r="AD243" s="20"/>
      <c r="AE243" s="20"/>
      <c r="AT243" s="14" t="s">
        <v>169</v>
      </c>
      <c r="AU243" s="14" t="s">
        <v>82</v>
      </c>
    </row>
    <row r="244" spans="1:65" s="2" customFormat="1" ht="16.5" customHeight="1">
      <c r="A244" s="20"/>
      <c r="B244" s="197"/>
      <c r="C244" s="126" t="s">
        <v>215</v>
      </c>
      <c r="D244" s="126" t="s">
        <v>182</v>
      </c>
      <c r="E244" s="127" t="s">
        <v>376</v>
      </c>
      <c r="F244" s="128" t="s">
        <v>377</v>
      </c>
      <c r="G244" s="129" t="s">
        <v>286</v>
      </c>
      <c r="H244" s="130">
        <v>1</v>
      </c>
      <c r="I244" s="131"/>
      <c r="J244" s="131"/>
      <c r="K244" s="203">
        <f>ROUND(P244*H244,2)</f>
        <v>0</v>
      </c>
      <c r="L244" s="181"/>
      <c r="M244" s="21"/>
      <c r="N244" s="132" t="s">
        <v>1</v>
      </c>
      <c r="O244" s="118" t="s">
        <v>37</v>
      </c>
      <c r="P244" s="119">
        <f>I244+J244</f>
        <v>0</v>
      </c>
      <c r="Q244" s="119">
        <f>ROUND(I244*H244,2)</f>
        <v>0</v>
      </c>
      <c r="R244" s="119">
        <f>ROUND(J244*H244,2)</f>
        <v>0</v>
      </c>
      <c r="S244" s="42"/>
      <c r="T244" s="120">
        <f>S244*H244</f>
        <v>0</v>
      </c>
      <c r="U244" s="120">
        <v>0</v>
      </c>
      <c r="V244" s="120">
        <f>U244*H244</f>
        <v>0</v>
      </c>
      <c r="W244" s="120">
        <v>0</v>
      </c>
      <c r="X244" s="121">
        <f>W244*H244</f>
        <v>0</v>
      </c>
      <c r="Y244" s="20"/>
      <c r="Z244" s="20"/>
      <c r="AA244" s="20"/>
      <c r="AB244" s="20"/>
      <c r="AC244" s="20"/>
      <c r="AD244" s="20"/>
      <c r="AE244" s="20"/>
      <c r="AR244" s="122" t="s">
        <v>168</v>
      </c>
      <c r="AT244" s="122" t="s">
        <v>182</v>
      </c>
      <c r="AU244" s="122" t="s">
        <v>82</v>
      </c>
      <c r="AY244" s="14" t="s">
        <v>160</v>
      </c>
      <c r="BE244" s="123">
        <f>IF(O244="základní",K244,0)</f>
        <v>0</v>
      </c>
      <c r="BF244" s="123">
        <f>IF(O244="snížená",K244,0)</f>
        <v>0</v>
      </c>
      <c r="BG244" s="123">
        <f>IF(O244="zákl. přenesená",K244,0)</f>
        <v>0</v>
      </c>
      <c r="BH244" s="123">
        <f>IF(O244="sníž. přenesená",K244,0)</f>
        <v>0</v>
      </c>
      <c r="BI244" s="123">
        <f>IF(O244="nulová",K244,0)</f>
        <v>0</v>
      </c>
      <c r="BJ244" s="14" t="s">
        <v>82</v>
      </c>
      <c r="BK244" s="123">
        <f>ROUND(P244*H244,2)</f>
        <v>0</v>
      </c>
      <c r="BL244" s="14" t="s">
        <v>168</v>
      </c>
      <c r="BM244" s="122" t="s">
        <v>454</v>
      </c>
    </row>
    <row r="245" spans="1:47" s="2" customFormat="1" ht="12">
      <c r="A245" s="20"/>
      <c r="B245" s="150"/>
      <c r="C245" s="42"/>
      <c r="D245" s="199" t="s">
        <v>169</v>
      </c>
      <c r="E245" s="42"/>
      <c r="F245" s="200" t="s">
        <v>379</v>
      </c>
      <c r="G245" s="42"/>
      <c r="H245" s="42"/>
      <c r="I245" s="201"/>
      <c r="J245" s="201"/>
      <c r="K245" s="151"/>
      <c r="L245" s="20"/>
      <c r="M245" s="21"/>
      <c r="N245" s="124"/>
      <c r="O245" s="125"/>
      <c r="P245" s="42"/>
      <c r="Q245" s="42"/>
      <c r="R245" s="42"/>
      <c r="S245" s="42"/>
      <c r="T245" s="42"/>
      <c r="U245" s="42"/>
      <c r="V245" s="42"/>
      <c r="W245" s="42"/>
      <c r="X245" s="43"/>
      <c r="Y245" s="20"/>
      <c r="Z245" s="20"/>
      <c r="AA245" s="20"/>
      <c r="AB245" s="20"/>
      <c r="AC245" s="20"/>
      <c r="AD245" s="20"/>
      <c r="AE245" s="20"/>
      <c r="AT245" s="14" t="s">
        <v>169</v>
      </c>
      <c r="AU245" s="14" t="s">
        <v>82</v>
      </c>
    </row>
    <row r="246" spans="1:47" s="2" customFormat="1" ht="58.5">
      <c r="A246" s="20"/>
      <c r="B246" s="150"/>
      <c r="C246" s="42"/>
      <c r="D246" s="199" t="s">
        <v>171</v>
      </c>
      <c r="E246" s="42"/>
      <c r="F246" s="202" t="s">
        <v>380</v>
      </c>
      <c r="G246" s="42"/>
      <c r="H246" s="42"/>
      <c r="I246" s="201"/>
      <c r="J246" s="201"/>
      <c r="K246" s="151"/>
      <c r="L246" s="20"/>
      <c r="M246" s="21"/>
      <c r="N246" s="124"/>
      <c r="O246" s="125"/>
      <c r="P246" s="42"/>
      <c r="Q246" s="42"/>
      <c r="R246" s="42"/>
      <c r="S246" s="42"/>
      <c r="T246" s="42"/>
      <c r="U246" s="42"/>
      <c r="V246" s="42"/>
      <c r="W246" s="42"/>
      <c r="X246" s="43"/>
      <c r="Y246" s="20"/>
      <c r="Z246" s="20"/>
      <c r="AA246" s="20"/>
      <c r="AB246" s="20"/>
      <c r="AC246" s="20"/>
      <c r="AD246" s="20"/>
      <c r="AE246" s="20"/>
      <c r="AT246" s="14" t="s">
        <v>171</v>
      </c>
      <c r="AU246" s="14" t="s">
        <v>82</v>
      </c>
    </row>
    <row r="247" spans="1:65" s="2" customFormat="1" ht="16.5" customHeight="1">
      <c r="A247" s="20"/>
      <c r="B247" s="197"/>
      <c r="C247" s="126" t="s">
        <v>396</v>
      </c>
      <c r="D247" s="126" t="s">
        <v>182</v>
      </c>
      <c r="E247" s="127" t="s">
        <v>382</v>
      </c>
      <c r="F247" s="128" t="s">
        <v>383</v>
      </c>
      <c r="G247" s="129" t="s">
        <v>166</v>
      </c>
      <c r="H247" s="130">
        <v>1</v>
      </c>
      <c r="I247" s="131"/>
      <c r="J247" s="131"/>
      <c r="K247" s="203">
        <f>ROUND(P247*H247,2)</f>
        <v>0</v>
      </c>
      <c r="L247" s="181"/>
      <c r="M247" s="21"/>
      <c r="N247" s="132" t="s">
        <v>1</v>
      </c>
      <c r="O247" s="118" t="s">
        <v>37</v>
      </c>
      <c r="P247" s="119">
        <f>I247+J247</f>
        <v>0</v>
      </c>
      <c r="Q247" s="119">
        <f>ROUND(I247*H247,2)</f>
        <v>0</v>
      </c>
      <c r="R247" s="119">
        <f>ROUND(J247*H247,2)</f>
        <v>0</v>
      </c>
      <c r="S247" s="42"/>
      <c r="T247" s="120">
        <f>S247*H247</f>
        <v>0</v>
      </c>
      <c r="U247" s="120">
        <v>0</v>
      </c>
      <c r="V247" s="120">
        <f>U247*H247</f>
        <v>0</v>
      </c>
      <c r="W247" s="120">
        <v>0</v>
      </c>
      <c r="X247" s="121">
        <f>W247*H247</f>
        <v>0</v>
      </c>
      <c r="Y247" s="20"/>
      <c r="Z247" s="20"/>
      <c r="AA247" s="20"/>
      <c r="AB247" s="20"/>
      <c r="AC247" s="20"/>
      <c r="AD247" s="20"/>
      <c r="AE247" s="20"/>
      <c r="AR247" s="122" t="s">
        <v>374</v>
      </c>
      <c r="AT247" s="122" t="s">
        <v>182</v>
      </c>
      <c r="AU247" s="122" t="s">
        <v>82</v>
      </c>
      <c r="AY247" s="14" t="s">
        <v>160</v>
      </c>
      <c r="BE247" s="123">
        <f>IF(O247="základní",K247,0)</f>
        <v>0</v>
      </c>
      <c r="BF247" s="123">
        <f>IF(O247="snížená",K247,0)</f>
        <v>0</v>
      </c>
      <c r="BG247" s="123">
        <f>IF(O247="zákl. přenesená",K247,0)</f>
        <v>0</v>
      </c>
      <c r="BH247" s="123">
        <f>IF(O247="sníž. přenesená",K247,0)</f>
        <v>0</v>
      </c>
      <c r="BI247" s="123">
        <f>IF(O247="nulová",K247,0)</f>
        <v>0</v>
      </c>
      <c r="BJ247" s="14" t="s">
        <v>82</v>
      </c>
      <c r="BK247" s="123">
        <f>ROUND(P247*H247,2)</f>
        <v>0</v>
      </c>
      <c r="BL247" s="14" t="s">
        <v>374</v>
      </c>
      <c r="BM247" s="122" t="s">
        <v>384</v>
      </c>
    </row>
    <row r="248" spans="1:47" s="2" customFormat="1" ht="12">
      <c r="A248" s="20"/>
      <c r="B248" s="150"/>
      <c r="C248" s="42"/>
      <c r="D248" s="199" t="s">
        <v>169</v>
      </c>
      <c r="E248" s="42"/>
      <c r="F248" s="200" t="s">
        <v>383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169</v>
      </c>
      <c r="AU248" s="14" t="s">
        <v>82</v>
      </c>
    </row>
    <row r="249" spans="1:65" s="2" customFormat="1" ht="16.5" customHeight="1">
      <c r="A249" s="20"/>
      <c r="B249" s="197"/>
      <c r="C249" s="126" t="s">
        <v>219</v>
      </c>
      <c r="D249" s="126" t="s">
        <v>182</v>
      </c>
      <c r="E249" s="127" t="s">
        <v>385</v>
      </c>
      <c r="F249" s="128" t="s">
        <v>386</v>
      </c>
      <c r="G249" s="129" t="s">
        <v>166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374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374</v>
      </c>
      <c r="BM249" s="122" t="s">
        <v>387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388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65" s="2" customFormat="1" ht="16.5" customHeight="1">
      <c r="A251" s="20"/>
      <c r="B251" s="197"/>
      <c r="C251" s="126" t="s">
        <v>405</v>
      </c>
      <c r="D251" s="126" t="s">
        <v>182</v>
      </c>
      <c r="E251" s="127" t="s">
        <v>390</v>
      </c>
      <c r="F251" s="128" t="s">
        <v>391</v>
      </c>
      <c r="G251" s="129" t="s">
        <v>297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392</v>
      </c>
    </row>
    <row r="252" spans="1:47" s="2" customFormat="1" ht="12">
      <c r="A252" s="20"/>
      <c r="B252" s="150"/>
      <c r="C252" s="42"/>
      <c r="D252" s="199" t="s">
        <v>169</v>
      </c>
      <c r="E252" s="42"/>
      <c r="F252" s="200" t="s">
        <v>391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65" s="2" customFormat="1" ht="16.5" customHeight="1">
      <c r="A253" s="20"/>
      <c r="B253" s="197"/>
      <c r="C253" s="126" t="s">
        <v>410</v>
      </c>
      <c r="D253" s="126" t="s">
        <v>182</v>
      </c>
      <c r="E253" s="127" t="s">
        <v>393</v>
      </c>
      <c r="F253" s="128" t="s">
        <v>1</v>
      </c>
      <c r="G253" s="129" t="s">
        <v>166</v>
      </c>
      <c r="H253" s="130">
        <v>1</v>
      </c>
      <c r="I253" s="131"/>
      <c r="J253" s="131"/>
      <c r="K253" s="203">
        <f>ROUND(P253*H253,2)</f>
        <v>0</v>
      </c>
      <c r="L253" s="181"/>
      <c r="M253" s="21"/>
      <c r="N253" s="132" t="s">
        <v>1</v>
      </c>
      <c r="O253" s="118" t="s">
        <v>37</v>
      </c>
      <c r="P253" s="119">
        <f>I253+J253</f>
        <v>0</v>
      </c>
      <c r="Q253" s="119">
        <f>ROUND(I253*H253,2)</f>
        <v>0</v>
      </c>
      <c r="R253" s="119">
        <f>ROUND(J253*H253,2)</f>
        <v>0</v>
      </c>
      <c r="S253" s="42"/>
      <c r="T253" s="120">
        <f>S253*H253</f>
        <v>0</v>
      </c>
      <c r="U253" s="120">
        <v>0</v>
      </c>
      <c r="V253" s="120">
        <f>U253*H253</f>
        <v>0</v>
      </c>
      <c r="W253" s="120">
        <v>0</v>
      </c>
      <c r="X253" s="121">
        <f>W253*H253</f>
        <v>0</v>
      </c>
      <c r="Y253" s="20"/>
      <c r="Z253" s="20"/>
      <c r="AA253" s="20"/>
      <c r="AB253" s="20"/>
      <c r="AC253" s="20"/>
      <c r="AD253" s="20"/>
      <c r="AE253" s="20"/>
      <c r="AR253" s="122" t="s">
        <v>374</v>
      </c>
      <c r="AT253" s="122" t="s">
        <v>182</v>
      </c>
      <c r="AU253" s="122" t="s">
        <v>82</v>
      </c>
      <c r="AY253" s="14" t="s">
        <v>160</v>
      </c>
      <c r="BE253" s="123">
        <f>IF(O253="základní",K253,0)</f>
        <v>0</v>
      </c>
      <c r="BF253" s="123">
        <f>IF(O253="snížená",K253,0)</f>
        <v>0</v>
      </c>
      <c r="BG253" s="123">
        <f>IF(O253="zákl. přenesená",K253,0)</f>
        <v>0</v>
      </c>
      <c r="BH253" s="123">
        <f>IF(O253="sníž. přenesená",K253,0)</f>
        <v>0</v>
      </c>
      <c r="BI253" s="123">
        <f>IF(O253="nulová",K253,0)</f>
        <v>0</v>
      </c>
      <c r="BJ253" s="14" t="s">
        <v>82</v>
      </c>
      <c r="BK253" s="123">
        <f>ROUND(P253*H253,2)</f>
        <v>0</v>
      </c>
      <c r="BL253" s="14" t="s">
        <v>374</v>
      </c>
      <c r="BM253" s="122" t="s">
        <v>394</v>
      </c>
    </row>
    <row r="254" spans="1:47" s="2" customFormat="1" ht="19.5">
      <c r="A254" s="20"/>
      <c r="B254" s="150"/>
      <c r="C254" s="42"/>
      <c r="D254" s="199" t="s">
        <v>169</v>
      </c>
      <c r="E254" s="42"/>
      <c r="F254" s="200" t="s">
        <v>395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169</v>
      </c>
      <c r="AU254" s="14" t="s">
        <v>82</v>
      </c>
    </row>
    <row r="255" spans="1:65" s="2" customFormat="1" ht="16.5" customHeight="1">
      <c r="A255" s="20"/>
      <c r="B255" s="197"/>
      <c r="C255" s="126" t="s">
        <v>414</v>
      </c>
      <c r="D255" s="126" t="s">
        <v>182</v>
      </c>
      <c r="E255" s="127" t="s">
        <v>397</v>
      </c>
      <c r="F255" s="128" t="s">
        <v>398</v>
      </c>
      <c r="G255" s="129" t="s">
        <v>166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168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168</v>
      </c>
      <c r="BM255" s="122" t="s">
        <v>399</v>
      </c>
    </row>
    <row r="256" spans="1:47" s="2" customFormat="1" ht="12">
      <c r="A256" s="20"/>
      <c r="B256" s="150"/>
      <c r="C256" s="42"/>
      <c r="D256" s="199" t="s">
        <v>169</v>
      </c>
      <c r="E256" s="42"/>
      <c r="F256" s="200" t="s">
        <v>398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65" s="2" customFormat="1" ht="16.5" customHeight="1">
      <c r="A257" s="20"/>
      <c r="B257" s="197"/>
      <c r="C257" s="126" t="s">
        <v>223</v>
      </c>
      <c r="D257" s="126" t="s">
        <v>182</v>
      </c>
      <c r="E257" s="127" t="s">
        <v>400</v>
      </c>
      <c r="F257" s="128" t="s">
        <v>401</v>
      </c>
      <c r="G257" s="129" t="s">
        <v>286</v>
      </c>
      <c r="H257" s="130">
        <v>1</v>
      </c>
      <c r="I257" s="131"/>
      <c r="J257" s="131"/>
      <c r="K257" s="203">
        <f>ROUND(P257*H257,2)</f>
        <v>0</v>
      </c>
      <c r="L257" s="181"/>
      <c r="M257" s="21"/>
      <c r="N257" s="132" t="s">
        <v>1</v>
      </c>
      <c r="O257" s="118" t="s">
        <v>37</v>
      </c>
      <c r="P257" s="119">
        <f>I257+J257</f>
        <v>0</v>
      </c>
      <c r="Q257" s="119">
        <f>ROUND(I257*H257,2)</f>
        <v>0</v>
      </c>
      <c r="R257" s="119">
        <f>ROUND(J257*H257,2)</f>
        <v>0</v>
      </c>
      <c r="S257" s="42"/>
      <c r="T257" s="120">
        <f>S257*H257</f>
        <v>0</v>
      </c>
      <c r="U257" s="120">
        <v>0</v>
      </c>
      <c r="V257" s="120">
        <f>U257*H257</f>
        <v>0</v>
      </c>
      <c r="W257" s="120">
        <v>0</v>
      </c>
      <c r="X257" s="121">
        <f>W257*H257</f>
        <v>0</v>
      </c>
      <c r="Y257" s="20"/>
      <c r="Z257" s="20"/>
      <c r="AA257" s="20"/>
      <c r="AB257" s="20"/>
      <c r="AC257" s="20"/>
      <c r="AD257" s="20"/>
      <c r="AE257" s="20"/>
      <c r="AR257" s="122" t="s">
        <v>374</v>
      </c>
      <c r="AT257" s="122" t="s">
        <v>182</v>
      </c>
      <c r="AU257" s="122" t="s">
        <v>82</v>
      </c>
      <c r="AY257" s="14" t="s">
        <v>160</v>
      </c>
      <c r="BE257" s="123">
        <f>IF(O257="základní",K257,0)</f>
        <v>0</v>
      </c>
      <c r="BF257" s="123">
        <f>IF(O257="snížená",K257,0)</f>
        <v>0</v>
      </c>
      <c r="BG257" s="123">
        <f>IF(O257="zákl. přenesená",K257,0)</f>
        <v>0</v>
      </c>
      <c r="BH257" s="123">
        <f>IF(O257="sníž. přenesená",K257,0)</f>
        <v>0</v>
      </c>
      <c r="BI257" s="123">
        <f>IF(O257="nulová",K257,0)</f>
        <v>0</v>
      </c>
      <c r="BJ257" s="14" t="s">
        <v>82</v>
      </c>
      <c r="BK257" s="123">
        <f>ROUND(P257*H257,2)</f>
        <v>0</v>
      </c>
      <c r="BL257" s="14" t="s">
        <v>374</v>
      </c>
      <c r="BM257" s="122" t="s">
        <v>455</v>
      </c>
    </row>
    <row r="258" spans="1:47" s="2" customFormat="1" ht="12">
      <c r="A258" s="20"/>
      <c r="B258" s="150"/>
      <c r="C258" s="42"/>
      <c r="D258" s="199" t="s">
        <v>169</v>
      </c>
      <c r="E258" s="42"/>
      <c r="F258" s="200" t="s">
        <v>403</v>
      </c>
      <c r="G258" s="42"/>
      <c r="H258" s="42"/>
      <c r="I258" s="201"/>
      <c r="J258" s="201"/>
      <c r="K258" s="151"/>
      <c r="L258" s="20"/>
      <c r="M258" s="21"/>
      <c r="N258" s="124"/>
      <c r="O258" s="125"/>
      <c r="P258" s="42"/>
      <c r="Q258" s="42"/>
      <c r="R258" s="42"/>
      <c r="S258" s="42"/>
      <c r="T258" s="42"/>
      <c r="U258" s="42"/>
      <c r="V258" s="42"/>
      <c r="W258" s="42"/>
      <c r="X258" s="43"/>
      <c r="Y258" s="20"/>
      <c r="Z258" s="20"/>
      <c r="AA258" s="20"/>
      <c r="AB258" s="20"/>
      <c r="AC258" s="20"/>
      <c r="AD258" s="20"/>
      <c r="AE258" s="20"/>
      <c r="AT258" s="14" t="s">
        <v>169</v>
      </c>
      <c r="AU258" s="14" t="s">
        <v>82</v>
      </c>
    </row>
    <row r="259" spans="1:47" s="2" customFormat="1" ht="48.75">
      <c r="A259" s="20"/>
      <c r="B259" s="150"/>
      <c r="C259" s="42"/>
      <c r="D259" s="199" t="s">
        <v>171</v>
      </c>
      <c r="E259" s="42"/>
      <c r="F259" s="202" t="s">
        <v>404</v>
      </c>
      <c r="G259" s="42"/>
      <c r="H259" s="42"/>
      <c r="I259" s="201"/>
      <c r="J259" s="201"/>
      <c r="K259" s="151"/>
      <c r="L259" s="20"/>
      <c r="M259" s="21"/>
      <c r="N259" s="124"/>
      <c r="O259" s="125"/>
      <c r="P259" s="42"/>
      <c r="Q259" s="42"/>
      <c r="R259" s="42"/>
      <c r="S259" s="42"/>
      <c r="T259" s="42"/>
      <c r="U259" s="42"/>
      <c r="V259" s="42"/>
      <c r="W259" s="42"/>
      <c r="X259" s="43"/>
      <c r="Y259" s="20"/>
      <c r="Z259" s="20"/>
      <c r="AA259" s="20"/>
      <c r="AB259" s="20"/>
      <c r="AC259" s="20"/>
      <c r="AD259" s="20"/>
      <c r="AE259" s="20"/>
      <c r="AT259" s="14" t="s">
        <v>171</v>
      </c>
      <c r="AU259" s="14" t="s">
        <v>82</v>
      </c>
    </row>
    <row r="260" spans="1:65" s="2" customFormat="1" ht="16.5" customHeight="1">
      <c r="A260" s="20"/>
      <c r="B260" s="197"/>
      <c r="C260" s="126" t="s">
        <v>436</v>
      </c>
      <c r="D260" s="126" t="s">
        <v>182</v>
      </c>
      <c r="E260" s="127" t="s">
        <v>406</v>
      </c>
      <c r="F260" s="128" t="s">
        <v>407</v>
      </c>
      <c r="G260" s="129" t="s">
        <v>286</v>
      </c>
      <c r="H260" s="130">
        <v>1</v>
      </c>
      <c r="I260" s="131"/>
      <c r="J260" s="131"/>
      <c r="K260" s="203">
        <f>ROUND(P260*H260,2)</f>
        <v>0</v>
      </c>
      <c r="L260" s="181"/>
      <c r="M260" s="21"/>
      <c r="N260" s="132" t="s">
        <v>1</v>
      </c>
      <c r="O260" s="118" t="s">
        <v>37</v>
      </c>
      <c r="P260" s="119">
        <f>I260+J260</f>
        <v>0</v>
      </c>
      <c r="Q260" s="119">
        <f>ROUND(I260*H260,2)</f>
        <v>0</v>
      </c>
      <c r="R260" s="119">
        <f>ROUND(J260*H260,2)</f>
        <v>0</v>
      </c>
      <c r="S260" s="42"/>
      <c r="T260" s="120">
        <f>S260*H260</f>
        <v>0</v>
      </c>
      <c r="U260" s="120">
        <v>0</v>
      </c>
      <c r="V260" s="120">
        <f>U260*H260</f>
        <v>0</v>
      </c>
      <c r="W260" s="120">
        <v>0</v>
      </c>
      <c r="X260" s="121">
        <f>W260*H260</f>
        <v>0</v>
      </c>
      <c r="Y260" s="20"/>
      <c r="Z260" s="20"/>
      <c r="AA260" s="20"/>
      <c r="AB260" s="20"/>
      <c r="AC260" s="20"/>
      <c r="AD260" s="20"/>
      <c r="AE260" s="20"/>
      <c r="AR260" s="122" t="s">
        <v>374</v>
      </c>
      <c r="AT260" s="122" t="s">
        <v>182</v>
      </c>
      <c r="AU260" s="122" t="s">
        <v>82</v>
      </c>
      <c r="AY260" s="14" t="s">
        <v>160</v>
      </c>
      <c r="BE260" s="123">
        <f>IF(O260="základní",K260,0)</f>
        <v>0</v>
      </c>
      <c r="BF260" s="123">
        <f>IF(O260="snížená",K260,0)</f>
        <v>0</v>
      </c>
      <c r="BG260" s="123">
        <f>IF(O260="zákl. přenesená",K260,0)</f>
        <v>0</v>
      </c>
      <c r="BH260" s="123">
        <f>IF(O260="sníž. přenesená",K260,0)</f>
        <v>0</v>
      </c>
      <c r="BI260" s="123">
        <f>IF(O260="nulová",K260,0)</f>
        <v>0</v>
      </c>
      <c r="BJ260" s="14" t="s">
        <v>82</v>
      </c>
      <c r="BK260" s="123">
        <f>ROUND(P260*H260,2)</f>
        <v>0</v>
      </c>
      <c r="BL260" s="14" t="s">
        <v>374</v>
      </c>
      <c r="BM260" s="122" t="s">
        <v>408</v>
      </c>
    </row>
    <row r="261" spans="1:47" s="2" customFormat="1" ht="12">
      <c r="A261" s="20"/>
      <c r="B261" s="150"/>
      <c r="C261" s="42"/>
      <c r="D261" s="199" t="s">
        <v>169</v>
      </c>
      <c r="E261" s="42"/>
      <c r="F261" s="200" t="s">
        <v>407</v>
      </c>
      <c r="G261" s="42"/>
      <c r="H261" s="42"/>
      <c r="I261" s="201"/>
      <c r="J261" s="201"/>
      <c r="K261" s="151"/>
      <c r="L261" s="20"/>
      <c r="M261" s="21"/>
      <c r="N261" s="124"/>
      <c r="O261" s="125"/>
      <c r="P261" s="42"/>
      <c r="Q261" s="42"/>
      <c r="R261" s="42"/>
      <c r="S261" s="42"/>
      <c r="T261" s="42"/>
      <c r="U261" s="42"/>
      <c r="V261" s="42"/>
      <c r="W261" s="42"/>
      <c r="X261" s="43"/>
      <c r="Y261" s="20"/>
      <c r="Z261" s="20"/>
      <c r="AA261" s="20"/>
      <c r="AB261" s="20"/>
      <c r="AC261" s="20"/>
      <c r="AD261" s="20"/>
      <c r="AE261" s="20"/>
      <c r="AT261" s="14" t="s">
        <v>169</v>
      </c>
      <c r="AU261" s="14" t="s">
        <v>82</v>
      </c>
    </row>
    <row r="262" spans="1:47" s="2" customFormat="1" ht="48.75">
      <c r="A262" s="20"/>
      <c r="B262" s="150"/>
      <c r="C262" s="42"/>
      <c r="D262" s="199" t="s">
        <v>171</v>
      </c>
      <c r="E262" s="42"/>
      <c r="F262" s="202" t="s">
        <v>409</v>
      </c>
      <c r="G262" s="42"/>
      <c r="H262" s="42"/>
      <c r="I262" s="201"/>
      <c r="J262" s="201"/>
      <c r="K262" s="151"/>
      <c r="L262" s="20"/>
      <c r="M262" s="21"/>
      <c r="N262" s="124"/>
      <c r="O262" s="125"/>
      <c r="P262" s="42"/>
      <c r="Q262" s="42"/>
      <c r="R262" s="42"/>
      <c r="S262" s="42"/>
      <c r="T262" s="42"/>
      <c r="U262" s="42"/>
      <c r="V262" s="42"/>
      <c r="W262" s="42"/>
      <c r="X262" s="43"/>
      <c r="Y262" s="20"/>
      <c r="Z262" s="20"/>
      <c r="AA262" s="20"/>
      <c r="AB262" s="20"/>
      <c r="AC262" s="20"/>
      <c r="AD262" s="20"/>
      <c r="AE262" s="20"/>
      <c r="AT262" s="14" t="s">
        <v>171</v>
      </c>
      <c r="AU262" s="14" t="s">
        <v>82</v>
      </c>
    </row>
    <row r="263" spans="1:65" s="2" customFormat="1" ht="24.2" customHeight="1">
      <c r="A263" s="20"/>
      <c r="B263" s="197"/>
      <c r="C263" s="126" t="s">
        <v>230</v>
      </c>
      <c r="D263" s="126" t="s">
        <v>182</v>
      </c>
      <c r="E263" s="127" t="s">
        <v>411</v>
      </c>
      <c r="F263" s="128" t="s">
        <v>412</v>
      </c>
      <c r="G263" s="129" t="s">
        <v>166</v>
      </c>
      <c r="H263" s="130">
        <v>1</v>
      </c>
      <c r="I263" s="131"/>
      <c r="J263" s="131"/>
      <c r="K263" s="203">
        <f>ROUND(P263*H263,2)</f>
        <v>0</v>
      </c>
      <c r="L263" s="181"/>
      <c r="M263" s="21"/>
      <c r="N263" s="132" t="s">
        <v>1</v>
      </c>
      <c r="O263" s="118" t="s">
        <v>37</v>
      </c>
      <c r="P263" s="119">
        <f>I263+J263</f>
        <v>0</v>
      </c>
      <c r="Q263" s="119">
        <f>ROUND(I263*H263,2)</f>
        <v>0</v>
      </c>
      <c r="R263" s="119">
        <f>ROUND(J263*H263,2)</f>
        <v>0</v>
      </c>
      <c r="S263" s="42"/>
      <c r="T263" s="120">
        <f>S263*H263</f>
        <v>0</v>
      </c>
      <c r="U263" s="120">
        <v>0</v>
      </c>
      <c r="V263" s="120">
        <f>U263*H263</f>
        <v>0</v>
      </c>
      <c r="W263" s="120">
        <v>0</v>
      </c>
      <c r="X263" s="121">
        <f>W263*H263</f>
        <v>0</v>
      </c>
      <c r="Y263" s="20"/>
      <c r="Z263" s="20"/>
      <c r="AA263" s="20"/>
      <c r="AB263" s="20"/>
      <c r="AC263" s="20"/>
      <c r="AD263" s="20"/>
      <c r="AE263" s="20"/>
      <c r="AR263" s="122" t="s">
        <v>168</v>
      </c>
      <c r="AT263" s="122" t="s">
        <v>182</v>
      </c>
      <c r="AU263" s="122" t="s">
        <v>82</v>
      </c>
      <c r="AY263" s="14" t="s">
        <v>160</v>
      </c>
      <c r="BE263" s="123">
        <f>IF(O263="základní",K263,0)</f>
        <v>0</v>
      </c>
      <c r="BF263" s="123">
        <f>IF(O263="snížená",K263,0)</f>
        <v>0</v>
      </c>
      <c r="BG263" s="123">
        <f>IF(O263="zákl. přenesená",K263,0)</f>
        <v>0</v>
      </c>
      <c r="BH263" s="123">
        <f>IF(O263="sníž. přenesená",K263,0)</f>
        <v>0</v>
      </c>
      <c r="BI263" s="123">
        <f>IF(O263="nulová",K263,0)</f>
        <v>0</v>
      </c>
      <c r="BJ263" s="14" t="s">
        <v>82</v>
      </c>
      <c r="BK263" s="123">
        <f>ROUND(P263*H263,2)</f>
        <v>0</v>
      </c>
      <c r="BL263" s="14" t="s">
        <v>168</v>
      </c>
      <c r="BM263" s="122" t="s">
        <v>413</v>
      </c>
    </row>
    <row r="264" spans="1:47" s="2" customFormat="1" ht="12">
      <c r="A264" s="20"/>
      <c r="B264" s="150"/>
      <c r="C264" s="42"/>
      <c r="D264" s="199" t="s">
        <v>169</v>
      </c>
      <c r="E264" s="42"/>
      <c r="F264" s="200" t="s">
        <v>412</v>
      </c>
      <c r="G264" s="42"/>
      <c r="H264" s="42"/>
      <c r="I264" s="201"/>
      <c r="J264" s="201"/>
      <c r="K264" s="151"/>
      <c r="L264" s="20"/>
      <c r="M264" s="21"/>
      <c r="N264" s="124"/>
      <c r="O264" s="125"/>
      <c r="P264" s="42"/>
      <c r="Q264" s="42"/>
      <c r="R264" s="42"/>
      <c r="S264" s="42"/>
      <c r="T264" s="42"/>
      <c r="U264" s="42"/>
      <c r="V264" s="42"/>
      <c r="W264" s="42"/>
      <c r="X264" s="43"/>
      <c r="Y264" s="20"/>
      <c r="Z264" s="20"/>
      <c r="AA264" s="20"/>
      <c r="AB264" s="20"/>
      <c r="AC264" s="20"/>
      <c r="AD264" s="20"/>
      <c r="AE264" s="20"/>
      <c r="AT264" s="14" t="s">
        <v>169</v>
      </c>
      <c r="AU264" s="14" t="s">
        <v>82</v>
      </c>
    </row>
    <row r="265" spans="1:65" s="2" customFormat="1" ht="16.5" customHeight="1">
      <c r="A265" s="20"/>
      <c r="B265" s="197"/>
      <c r="C265" s="126" t="s">
        <v>437</v>
      </c>
      <c r="D265" s="126" t="s">
        <v>182</v>
      </c>
      <c r="E265" s="127" t="s">
        <v>415</v>
      </c>
      <c r="F265" s="128" t="s">
        <v>1</v>
      </c>
      <c r="G265" s="129" t="s">
        <v>166</v>
      </c>
      <c r="H265" s="130">
        <v>1</v>
      </c>
      <c r="I265" s="131"/>
      <c r="J265" s="131"/>
      <c r="K265" s="203">
        <f>ROUND(P265*H265,2)</f>
        <v>0</v>
      </c>
      <c r="L265" s="181"/>
      <c r="M265" s="21"/>
      <c r="N265" s="132" t="s">
        <v>1</v>
      </c>
      <c r="O265" s="118" t="s">
        <v>37</v>
      </c>
      <c r="P265" s="119">
        <f>I265+J265</f>
        <v>0</v>
      </c>
      <c r="Q265" s="119">
        <f>ROUND(I265*H265,2)</f>
        <v>0</v>
      </c>
      <c r="R265" s="119">
        <f>ROUND(J265*H265,2)</f>
        <v>0</v>
      </c>
      <c r="S265" s="42"/>
      <c r="T265" s="120">
        <f>S265*H265</f>
        <v>0</v>
      </c>
      <c r="U265" s="120">
        <v>0</v>
      </c>
      <c r="V265" s="120">
        <f>U265*H265</f>
        <v>0</v>
      </c>
      <c r="W265" s="120">
        <v>0</v>
      </c>
      <c r="X265" s="121">
        <f>W265*H265</f>
        <v>0</v>
      </c>
      <c r="Y265" s="20"/>
      <c r="Z265" s="20"/>
      <c r="AA265" s="20"/>
      <c r="AB265" s="20"/>
      <c r="AC265" s="20"/>
      <c r="AD265" s="20"/>
      <c r="AE265" s="20"/>
      <c r="AR265" s="122" t="s">
        <v>374</v>
      </c>
      <c r="AT265" s="122" t="s">
        <v>182</v>
      </c>
      <c r="AU265" s="122" t="s">
        <v>82</v>
      </c>
      <c r="AY265" s="14" t="s">
        <v>160</v>
      </c>
      <c r="BE265" s="123">
        <f>IF(O265="základní",K265,0)</f>
        <v>0</v>
      </c>
      <c r="BF265" s="123">
        <f>IF(O265="snížená",K265,0)</f>
        <v>0</v>
      </c>
      <c r="BG265" s="123">
        <f>IF(O265="zákl. přenesená",K265,0)</f>
        <v>0</v>
      </c>
      <c r="BH265" s="123">
        <f>IF(O265="sníž. přenesená",K265,0)</f>
        <v>0</v>
      </c>
      <c r="BI265" s="123">
        <f>IF(O265="nulová",K265,0)</f>
        <v>0</v>
      </c>
      <c r="BJ265" s="14" t="s">
        <v>82</v>
      </c>
      <c r="BK265" s="123">
        <f>ROUND(P265*H265,2)</f>
        <v>0</v>
      </c>
      <c r="BL265" s="14" t="s">
        <v>374</v>
      </c>
      <c r="BM265" s="122" t="s">
        <v>416</v>
      </c>
    </row>
    <row r="266" spans="1:47" s="2" customFormat="1" ht="12">
      <c r="A266" s="20"/>
      <c r="B266" s="150"/>
      <c r="C266" s="42"/>
      <c r="D266" s="199" t="s">
        <v>169</v>
      </c>
      <c r="E266" s="42"/>
      <c r="F266" s="200" t="s">
        <v>417</v>
      </c>
      <c r="G266" s="42"/>
      <c r="H266" s="42"/>
      <c r="I266" s="201"/>
      <c r="J266" s="201"/>
      <c r="K266" s="151"/>
      <c r="L266" s="20"/>
      <c r="M266" s="21"/>
      <c r="N266" s="133"/>
      <c r="O266" s="134"/>
      <c r="P266" s="135"/>
      <c r="Q266" s="135"/>
      <c r="R266" s="135"/>
      <c r="S266" s="135"/>
      <c r="T266" s="135"/>
      <c r="U266" s="135"/>
      <c r="V266" s="135"/>
      <c r="W266" s="135"/>
      <c r="X266" s="136"/>
      <c r="Y266" s="20"/>
      <c r="Z266" s="20"/>
      <c r="AA266" s="20"/>
      <c r="AB266" s="20"/>
      <c r="AC266" s="20"/>
      <c r="AD266" s="20"/>
      <c r="AE266" s="20"/>
      <c r="AT266" s="14" t="s">
        <v>169</v>
      </c>
      <c r="AU266" s="14" t="s">
        <v>82</v>
      </c>
    </row>
    <row r="267" spans="1:31" s="2" customFormat="1" ht="6.95" customHeight="1" thickBot="1">
      <c r="A267" s="20"/>
      <c r="B267" s="177"/>
      <c r="C267" s="178"/>
      <c r="D267" s="178"/>
      <c r="E267" s="178"/>
      <c r="F267" s="178"/>
      <c r="G267" s="178"/>
      <c r="H267" s="178"/>
      <c r="I267" s="178"/>
      <c r="J267" s="178"/>
      <c r="K267" s="179"/>
      <c r="L267" s="34"/>
      <c r="M267" s="21"/>
      <c r="N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</sheetData>
  <autoFilter ref="C123:L266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67"/>
  <sheetViews>
    <sheetView showGridLines="0" zoomScale="55" zoomScaleNormal="55" workbookViewId="0" topLeftCell="A50">
      <selection activeCell="B81" sqref="B81:K10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456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ROUND((SUM(BE124:BE266)),2)</f>
        <v>0</v>
      </c>
      <c r="G35" s="42"/>
      <c r="H35" s="42"/>
      <c r="I35" s="226">
        <v>0.21</v>
      </c>
      <c r="J35" s="42"/>
      <c r="K35" s="221">
        <f>ROUND(((SUM(BE124:BE266))*I35),2)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ROUND((SUM(BF124:BF266)),2)</f>
        <v>0</v>
      </c>
      <c r="G36" s="42"/>
      <c r="H36" s="42"/>
      <c r="I36" s="226">
        <v>0.15</v>
      </c>
      <c r="J36" s="42"/>
      <c r="K36" s="221">
        <f>ROUND(((SUM(BF124:BF266))*I36),2)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ROUND((SUM(BG124:BG266)),2)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ROUND((SUM(BH124:BH266)),2)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ROUND((SUM(BI124:BI266)),2)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SO05 - SKLAD PHM ŠLAPANOV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Q170</f>
        <v>0</v>
      </c>
      <c r="J100" s="90">
        <f>R170</f>
        <v>0</v>
      </c>
      <c r="K100" s="216">
        <f>K170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Q204</f>
        <v>0</v>
      </c>
      <c r="J101" s="90">
        <f>R204</f>
        <v>0</v>
      </c>
      <c r="K101" s="216">
        <f>K204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Q215</f>
        <v>0</v>
      </c>
      <c r="J102" s="90">
        <f>R215</f>
        <v>0</v>
      </c>
      <c r="K102" s="216">
        <f>K215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Q232</f>
        <v>0</v>
      </c>
      <c r="J103" s="90">
        <f>R232</f>
        <v>0</v>
      </c>
      <c r="K103" s="216">
        <f>K232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Q241</f>
        <v>0</v>
      </c>
      <c r="J104" s="86">
        <f>R241</f>
        <v>0</v>
      </c>
      <c r="K104" s="213">
        <f>K241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SO05 - SKLAD PHM ŠLAPANOV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Q125+Q241</f>
        <v>0</v>
      </c>
      <c r="R124" s="96">
        <f>R125+R241</f>
        <v>0</v>
      </c>
      <c r="S124" s="50"/>
      <c r="T124" s="97">
        <f>T125+T241</f>
        <v>0</v>
      </c>
      <c r="U124" s="50"/>
      <c r="V124" s="97">
        <f>V125+V241</f>
        <v>7E-05</v>
      </c>
      <c r="W124" s="50"/>
      <c r="X124" s="98">
        <f>X125+X241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BK125+BK241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Q126+Q141+Q170+Q204+Q215+Q232</f>
        <v>0</v>
      </c>
      <c r="R125" s="104">
        <f>R126+R141+R170+R204+R215+R232</f>
        <v>0</v>
      </c>
      <c r="S125" s="103"/>
      <c r="T125" s="105">
        <f>T126+T141+T170+T204+T215+T232</f>
        <v>0</v>
      </c>
      <c r="U125" s="103"/>
      <c r="V125" s="105">
        <f>V126+V141+V170+V204+V215+V232</f>
        <v>7E-05</v>
      </c>
      <c r="W125" s="103"/>
      <c r="X125" s="106">
        <f>X126+X141+X170+X204+X215+X232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BK126+BK141+BK170+BK204+BK215+BK232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07.25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1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31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31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SUM(Q142:Q169)</f>
        <v>0</v>
      </c>
      <c r="R141" s="104">
        <f>SUM(R142:R169)</f>
        <v>0</v>
      </c>
      <c r="S141" s="103"/>
      <c r="T141" s="105">
        <f>SUM(T142:T169)</f>
        <v>0</v>
      </c>
      <c r="U141" s="103"/>
      <c r="V141" s="105">
        <f>SUM(V142:V169)</f>
        <v>0</v>
      </c>
      <c r="W141" s="103"/>
      <c r="X141" s="106">
        <f>SUM(X142:X169)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SUM(BK142:BK169)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1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1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1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1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1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2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2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1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24.2" customHeight="1">
      <c r="A158" s="20"/>
      <c r="B158" s="197"/>
      <c r="C158" s="109" t="s">
        <v>9</v>
      </c>
      <c r="D158" s="109" t="s">
        <v>163</v>
      </c>
      <c r="E158" s="110" t="s">
        <v>228</v>
      </c>
      <c r="F158" s="111" t="s">
        <v>229</v>
      </c>
      <c r="G158" s="112" t="s">
        <v>166</v>
      </c>
      <c r="H158" s="113">
        <v>1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230</v>
      </c>
    </row>
    <row r="159" spans="1:47" s="2" customFormat="1" ht="19.5">
      <c r="A159" s="20"/>
      <c r="B159" s="150"/>
      <c r="C159" s="42"/>
      <c r="D159" s="199" t="s">
        <v>169</v>
      </c>
      <c r="E159" s="42"/>
      <c r="F159" s="200" t="s">
        <v>229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16.5" customHeight="1">
      <c r="A160" s="20"/>
      <c r="B160" s="197"/>
      <c r="C160" s="109" t="s">
        <v>231</v>
      </c>
      <c r="D160" s="109" t="s">
        <v>163</v>
      </c>
      <c r="E160" s="110" t="s">
        <v>232</v>
      </c>
      <c r="F160" s="111" t="s">
        <v>233</v>
      </c>
      <c r="G160" s="112" t="s">
        <v>166</v>
      </c>
      <c r="H160" s="113">
        <v>1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234</v>
      </c>
    </row>
    <row r="161" spans="1:47" s="2" customFormat="1" ht="12">
      <c r="A161" s="20"/>
      <c r="B161" s="150"/>
      <c r="C161" s="42"/>
      <c r="D161" s="199" t="s">
        <v>169</v>
      </c>
      <c r="E161" s="42"/>
      <c r="F161" s="200" t="s">
        <v>233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24.2" customHeight="1">
      <c r="A162" s="20"/>
      <c r="B162" s="197"/>
      <c r="C162" s="109" t="s">
        <v>235</v>
      </c>
      <c r="D162" s="109" t="s">
        <v>163</v>
      </c>
      <c r="E162" s="110" t="s">
        <v>236</v>
      </c>
      <c r="F162" s="111" t="s">
        <v>222</v>
      </c>
      <c r="G162" s="112" t="s">
        <v>166</v>
      </c>
      <c r="H162" s="113">
        <v>1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237</v>
      </c>
    </row>
    <row r="163" spans="1:47" s="2" customFormat="1" ht="19.5">
      <c r="A163" s="20"/>
      <c r="B163" s="150"/>
      <c r="C163" s="42"/>
      <c r="D163" s="199" t="s">
        <v>169</v>
      </c>
      <c r="E163" s="42"/>
      <c r="F163" s="200" t="s">
        <v>222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1.75" customHeight="1">
      <c r="A164" s="20"/>
      <c r="B164" s="197"/>
      <c r="C164" s="109" t="s">
        <v>180</v>
      </c>
      <c r="D164" s="109" t="s">
        <v>163</v>
      </c>
      <c r="E164" s="110" t="s">
        <v>238</v>
      </c>
      <c r="F164" s="111" t="s">
        <v>239</v>
      </c>
      <c r="G164" s="112" t="s">
        <v>166</v>
      </c>
      <c r="H164" s="113">
        <v>2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240</v>
      </c>
    </row>
    <row r="165" spans="1:47" s="2" customFormat="1" ht="12">
      <c r="A165" s="20"/>
      <c r="B165" s="150"/>
      <c r="C165" s="42"/>
      <c r="D165" s="199" t="s">
        <v>169</v>
      </c>
      <c r="E165" s="42"/>
      <c r="F165" s="200" t="s">
        <v>239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16.5" customHeight="1">
      <c r="A166" s="20"/>
      <c r="B166" s="197"/>
      <c r="C166" s="109" t="s">
        <v>241</v>
      </c>
      <c r="D166" s="109" t="s">
        <v>163</v>
      </c>
      <c r="E166" s="110" t="s">
        <v>242</v>
      </c>
      <c r="F166" s="111" t="s">
        <v>243</v>
      </c>
      <c r="G166" s="112" t="s">
        <v>166</v>
      </c>
      <c r="H166" s="113">
        <v>2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244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245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247</v>
      </c>
      <c r="F168" s="111" t="s">
        <v>248</v>
      </c>
      <c r="G168" s="112" t="s">
        <v>166</v>
      </c>
      <c r="H168" s="113">
        <v>1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249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248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2:63" s="12" customFormat="1" ht="22.9" customHeight="1">
      <c r="B170" s="190"/>
      <c r="C170" s="103"/>
      <c r="D170" s="191" t="s">
        <v>73</v>
      </c>
      <c r="E170" s="195" t="s">
        <v>250</v>
      </c>
      <c r="F170" s="195" t="s">
        <v>251</v>
      </c>
      <c r="G170" s="103"/>
      <c r="H170" s="103"/>
      <c r="I170" s="193"/>
      <c r="J170" s="193"/>
      <c r="K170" s="196">
        <f>BK170</f>
        <v>0</v>
      </c>
      <c r="M170" s="100"/>
      <c r="N170" s="102"/>
      <c r="O170" s="103"/>
      <c r="P170" s="103"/>
      <c r="Q170" s="104">
        <f>SUM(Q171:Q203)</f>
        <v>0</v>
      </c>
      <c r="R170" s="104">
        <f>SUM(R171:R203)</f>
        <v>0</v>
      </c>
      <c r="S170" s="103"/>
      <c r="T170" s="105">
        <f>SUM(T171:T203)</f>
        <v>0</v>
      </c>
      <c r="U170" s="103"/>
      <c r="V170" s="105">
        <f>SUM(V171:V203)</f>
        <v>0</v>
      </c>
      <c r="W170" s="103"/>
      <c r="X170" s="106">
        <f>SUM(X171:X203)</f>
        <v>0</v>
      </c>
      <c r="AR170" s="101" t="s">
        <v>82</v>
      </c>
      <c r="AT170" s="107" t="s">
        <v>73</v>
      </c>
      <c r="AU170" s="107" t="s">
        <v>82</v>
      </c>
      <c r="AY170" s="101" t="s">
        <v>160</v>
      </c>
      <c r="BK170" s="108">
        <f>SUM(BK171:BK203)</f>
        <v>0</v>
      </c>
    </row>
    <row r="171" spans="1:65" s="2" customFormat="1" ht="24.2" customHeight="1">
      <c r="A171" s="20"/>
      <c r="B171" s="197"/>
      <c r="C171" s="109" t="s">
        <v>8</v>
      </c>
      <c r="D171" s="109" t="s">
        <v>163</v>
      </c>
      <c r="E171" s="110" t="s">
        <v>252</v>
      </c>
      <c r="F171" s="111" t="s">
        <v>253</v>
      </c>
      <c r="G171" s="112" t="s">
        <v>166</v>
      </c>
      <c r="H171" s="113">
        <v>1</v>
      </c>
      <c r="I171" s="114"/>
      <c r="J171" s="115"/>
      <c r="K171" s="198">
        <f>ROUND(P171*H171,2)</f>
        <v>0</v>
      </c>
      <c r="L171" s="180"/>
      <c r="M171" s="116"/>
      <c r="N171" s="117" t="s">
        <v>1</v>
      </c>
      <c r="O171" s="118" t="s">
        <v>37</v>
      </c>
      <c r="P171" s="119">
        <f>I171+J171</f>
        <v>0</v>
      </c>
      <c r="Q171" s="119">
        <f>ROUND(I171*H171,2)</f>
        <v>0</v>
      </c>
      <c r="R171" s="119">
        <f>ROUND(J171*H171,2)</f>
        <v>0</v>
      </c>
      <c r="S171" s="42"/>
      <c r="T171" s="120">
        <f>S171*H171</f>
        <v>0</v>
      </c>
      <c r="U171" s="120">
        <v>0</v>
      </c>
      <c r="V171" s="120">
        <f>U171*H171</f>
        <v>0</v>
      </c>
      <c r="W171" s="120">
        <v>0</v>
      </c>
      <c r="X171" s="121">
        <f>W171*H171</f>
        <v>0</v>
      </c>
      <c r="Y171" s="20"/>
      <c r="Z171" s="20"/>
      <c r="AA171" s="20"/>
      <c r="AB171" s="20"/>
      <c r="AC171" s="20"/>
      <c r="AD171" s="20"/>
      <c r="AE171" s="20"/>
      <c r="AR171" s="122" t="s">
        <v>167</v>
      </c>
      <c r="AT171" s="122" t="s">
        <v>163</v>
      </c>
      <c r="AU171" s="122" t="s">
        <v>84</v>
      </c>
      <c r="AY171" s="14" t="s">
        <v>160</v>
      </c>
      <c r="BE171" s="123">
        <f>IF(O171="základní",K171,0)</f>
        <v>0</v>
      </c>
      <c r="BF171" s="123">
        <f>IF(O171="snížená",K171,0)</f>
        <v>0</v>
      </c>
      <c r="BG171" s="123">
        <f>IF(O171="zákl. přenesená",K171,0)</f>
        <v>0</v>
      </c>
      <c r="BH171" s="123">
        <f>IF(O171="sníž. přenesená",K171,0)</f>
        <v>0</v>
      </c>
      <c r="BI171" s="123">
        <f>IF(O171="nulová",K171,0)</f>
        <v>0</v>
      </c>
      <c r="BJ171" s="14" t="s">
        <v>82</v>
      </c>
      <c r="BK171" s="123">
        <f>ROUND(P171*H171,2)</f>
        <v>0</v>
      </c>
      <c r="BL171" s="14" t="s">
        <v>168</v>
      </c>
      <c r="BM171" s="122" t="s">
        <v>254</v>
      </c>
    </row>
    <row r="172" spans="1:47" s="2" customFormat="1" ht="19.5">
      <c r="A172" s="20"/>
      <c r="B172" s="150"/>
      <c r="C172" s="42"/>
      <c r="D172" s="199" t="s">
        <v>169</v>
      </c>
      <c r="E172" s="42"/>
      <c r="F172" s="200" t="s">
        <v>253</v>
      </c>
      <c r="G172" s="42"/>
      <c r="H172" s="42"/>
      <c r="I172" s="201"/>
      <c r="J172" s="201"/>
      <c r="K172" s="151"/>
      <c r="L172" s="20"/>
      <c r="M172" s="21"/>
      <c r="N172" s="124"/>
      <c r="O172" s="125"/>
      <c r="P172" s="42"/>
      <c r="Q172" s="42"/>
      <c r="R172" s="42"/>
      <c r="S172" s="42"/>
      <c r="T172" s="42"/>
      <c r="U172" s="42"/>
      <c r="V172" s="42"/>
      <c r="W172" s="42"/>
      <c r="X172" s="43"/>
      <c r="Y172" s="20"/>
      <c r="Z172" s="20"/>
      <c r="AA172" s="20"/>
      <c r="AB172" s="20"/>
      <c r="AC172" s="20"/>
      <c r="AD172" s="20"/>
      <c r="AE172" s="20"/>
      <c r="AT172" s="14" t="s">
        <v>169</v>
      </c>
      <c r="AU172" s="14" t="s">
        <v>84</v>
      </c>
    </row>
    <row r="173" spans="1:47" s="2" customFormat="1" ht="117">
      <c r="A173" s="20"/>
      <c r="B173" s="150"/>
      <c r="C173" s="42"/>
      <c r="D173" s="199" t="s">
        <v>171</v>
      </c>
      <c r="E173" s="42"/>
      <c r="F173" s="202" t="s">
        <v>439</v>
      </c>
      <c r="G173" s="42"/>
      <c r="H173" s="42"/>
      <c r="I173" s="201"/>
      <c r="J173" s="201"/>
      <c r="K173" s="151"/>
      <c r="L173" s="20"/>
      <c r="M173" s="21"/>
      <c r="N173" s="124"/>
      <c r="O173" s="125"/>
      <c r="P173" s="42"/>
      <c r="Q173" s="42"/>
      <c r="R173" s="42"/>
      <c r="S173" s="42"/>
      <c r="T173" s="42"/>
      <c r="U173" s="42"/>
      <c r="V173" s="42"/>
      <c r="W173" s="42"/>
      <c r="X173" s="43"/>
      <c r="Y173" s="20"/>
      <c r="Z173" s="20"/>
      <c r="AA173" s="20"/>
      <c r="AB173" s="20"/>
      <c r="AC173" s="20"/>
      <c r="AD173" s="20"/>
      <c r="AE173" s="20"/>
      <c r="AT173" s="14" t="s">
        <v>171</v>
      </c>
      <c r="AU173" s="14" t="s">
        <v>84</v>
      </c>
    </row>
    <row r="174" spans="1:65" s="2" customFormat="1" ht="16.5" customHeight="1">
      <c r="A174" s="20"/>
      <c r="B174" s="197"/>
      <c r="C174" s="109" t="s">
        <v>256</v>
      </c>
      <c r="D174" s="109" t="s">
        <v>163</v>
      </c>
      <c r="E174" s="110" t="s">
        <v>257</v>
      </c>
      <c r="F174" s="111" t="s">
        <v>258</v>
      </c>
      <c r="G174" s="112" t="s">
        <v>166</v>
      </c>
      <c r="H174" s="113">
        <v>1</v>
      </c>
      <c r="I174" s="114"/>
      <c r="J174" s="115"/>
      <c r="K174" s="198">
        <f>ROUND(P174*H174,2)</f>
        <v>0</v>
      </c>
      <c r="L174" s="180"/>
      <c r="M174" s="116"/>
      <c r="N174" s="117" t="s">
        <v>1</v>
      </c>
      <c r="O174" s="118" t="s">
        <v>37</v>
      </c>
      <c r="P174" s="119">
        <f>I174+J174</f>
        <v>0</v>
      </c>
      <c r="Q174" s="119">
        <f>ROUND(I174*H174,2)</f>
        <v>0</v>
      </c>
      <c r="R174" s="119">
        <f>ROUND(J174*H174,2)</f>
        <v>0</v>
      </c>
      <c r="S174" s="42"/>
      <c r="T174" s="120">
        <f>S174*H174</f>
        <v>0</v>
      </c>
      <c r="U174" s="120">
        <v>0</v>
      </c>
      <c r="V174" s="120">
        <f>U174*H174</f>
        <v>0</v>
      </c>
      <c r="W174" s="120">
        <v>0</v>
      </c>
      <c r="X174" s="121">
        <f>W174*H174</f>
        <v>0</v>
      </c>
      <c r="Y174" s="20"/>
      <c r="Z174" s="20"/>
      <c r="AA174" s="20"/>
      <c r="AB174" s="20"/>
      <c r="AC174" s="20"/>
      <c r="AD174" s="20"/>
      <c r="AE174" s="20"/>
      <c r="AR174" s="122" t="s">
        <v>167</v>
      </c>
      <c r="AT174" s="122" t="s">
        <v>163</v>
      </c>
      <c r="AU174" s="122" t="s">
        <v>84</v>
      </c>
      <c r="AY174" s="14" t="s">
        <v>160</v>
      </c>
      <c r="BE174" s="123">
        <f>IF(O174="základní",K174,0)</f>
        <v>0</v>
      </c>
      <c r="BF174" s="123">
        <f>IF(O174="snížená",K174,0)</f>
        <v>0</v>
      </c>
      <c r="BG174" s="123">
        <f>IF(O174="zákl. přenesená",K174,0)</f>
        <v>0</v>
      </c>
      <c r="BH174" s="123">
        <f>IF(O174="sníž. přenesená",K174,0)</f>
        <v>0</v>
      </c>
      <c r="BI174" s="123">
        <f>IF(O174="nulová",K174,0)</f>
        <v>0</v>
      </c>
      <c r="BJ174" s="14" t="s">
        <v>82</v>
      </c>
      <c r="BK174" s="123">
        <f>ROUND(P174*H174,2)</f>
        <v>0</v>
      </c>
      <c r="BL174" s="14" t="s">
        <v>168</v>
      </c>
      <c r="BM174" s="122" t="s">
        <v>259</v>
      </c>
    </row>
    <row r="175" spans="1:47" s="2" customFormat="1" ht="12">
      <c r="A175" s="20"/>
      <c r="B175" s="150"/>
      <c r="C175" s="42"/>
      <c r="D175" s="199" t="s">
        <v>169</v>
      </c>
      <c r="E175" s="42"/>
      <c r="F175" s="200" t="s">
        <v>258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169</v>
      </c>
      <c r="AU175" s="14" t="s">
        <v>84</v>
      </c>
    </row>
    <row r="176" spans="1:47" s="2" customFormat="1" ht="321.75">
      <c r="A176" s="20"/>
      <c r="B176" s="150"/>
      <c r="C176" s="42"/>
      <c r="D176" s="199" t="s">
        <v>171</v>
      </c>
      <c r="E176" s="42"/>
      <c r="F176" s="202" t="s">
        <v>481</v>
      </c>
      <c r="G176" s="42"/>
      <c r="H176" s="42"/>
      <c r="I176" s="201"/>
      <c r="J176" s="201"/>
      <c r="K176" s="151"/>
      <c r="L176" s="20"/>
      <c r="M176" s="21"/>
      <c r="N176" s="124"/>
      <c r="O176" s="125"/>
      <c r="P176" s="42"/>
      <c r="Q176" s="42"/>
      <c r="R176" s="42"/>
      <c r="S176" s="42"/>
      <c r="T176" s="42"/>
      <c r="U176" s="42"/>
      <c r="V176" s="42"/>
      <c r="W176" s="42"/>
      <c r="X176" s="43"/>
      <c r="Y176" s="20"/>
      <c r="Z176" s="20"/>
      <c r="AA176" s="20"/>
      <c r="AB176" s="20"/>
      <c r="AC176" s="20"/>
      <c r="AD176" s="20"/>
      <c r="AE176" s="20"/>
      <c r="AT176" s="14" t="s">
        <v>171</v>
      </c>
      <c r="AU176" s="14" t="s">
        <v>84</v>
      </c>
    </row>
    <row r="177" spans="1:65" s="2" customFormat="1" ht="21.75" customHeight="1">
      <c r="A177" s="20"/>
      <c r="B177" s="197"/>
      <c r="C177" s="109" t="s">
        <v>260</v>
      </c>
      <c r="D177" s="109" t="s">
        <v>163</v>
      </c>
      <c r="E177" s="110" t="s">
        <v>261</v>
      </c>
      <c r="F177" s="111" t="s">
        <v>262</v>
      </c>
      <c r="G177" s="112" t="s">
        <v>166</v>
      </c>
      <c r="H177" s="113">
        <v>1</v>
      </c>
      <c r="I177" s="114"/>
      <c r="J177" s="115"/>
      <c r="K177" s="198">
        <f>ROUND(P177*H177,2)</f>
        <v>0</v>
      </c>
      <c r="L177" s="180"/>
      <c r="M177" s="116"/>
      <c r="N177" s="117" t="s">
        <v>1</v>
      </c>
      <c r="O177" s="118" t="s">
        <v>37</v>
      </c>
      <c r="P177" s="119">
        <f>I177+J177</f>
        <v>0</v>
      </c>
      <c r="Q177" s="119">
        <f>ROUND(I177*H177,2)</f>
        <v>0</v>
      </c>
      <c r="R177" s="119">
        <f>ROUND(J177*H177,2)</f>
        <v>0</v>
      </c>
      <c r="S177" s="42"/>
      <c r="T177" s="120">
        <f>S177*H177</f>
        <v>0</v>
      </c>
      <c r="U177" s="120">
        <v>0</v>
      </c>
      <c r="V177" s="120">
        <f>U177*H177</f>
        <v>0</v>
      </c>
      <c r="W177" s="120">
        <v>0</v>
      </c>
      <c r="X177" s="121">
        <f>W177*H177</f>
        <v>0</v>
      </c>
      <c r="Y177" s="20"/>
      <c r="Z177" s="20"/>
      <c r="AA177" s="20"/>
      <c r="AB177" s="20"/>
      <c r="AC177" s="20"/>
      <c r="AD177" s="20"/>
      <c r="AE177" s="20"/>
      <c r="AR177" s="122" t="s">
        <v>167</v>
      </c>
      <c r="AT177" s="122" t="s">
        <v>163</v>
      </c>
      <c r="AU177" s="122" t="s">
        <v>84</v>
      </c>
      <c r="AY177" s="14" t="s">
        <v>160</v>
      </c>
      <c r="BE177" s="123">
        <f>IF(O177="základní",K177,0)</f>
        <v>0</v>
      </c>
      <c r="BF177" s="123">
        <f>IF(O177="snížená",K177,0)</f>
        <v>0</v>
      </c>
      <c r="BG177" s="123">
        <f>IF(O177="zákl. přenesená",K177,0)</f>
        <v>0</v>
      </c>
      <c r="BH177" s="123">
        <f>IF(O177="sníž. přenesená",K177,0)</f>
        <v>0</v>
      </c>
      <c r="BI177" s="123">
        <f>IF(O177="nulová",K177,0)</f>
        <v>0</v>
      </c>
      <c r="BJ177" s="14" t="s">
        <v>82</v>
      </c>
      <c r="BK177" s="123">
        <f>ROUND(P177*H177,2)</f>
        <v>0</v>
      </c>
      <c r="BL177" s="14" t="s">
        <v>168</v>
      </c>
      <c r="BM177" s="122" t="s">
        <v>263</v>
      </c>
    </row>
    <row r="178" spans="1:47" s="2" customFormat="1" ht="12">
      <c r="A178" s="20"/>
      <c r="B178" s="150"/>
      <c r="C178" s="42"/>
      <c r="D178" s="199" t="s">
        <v>169</v>
      </c>
      <c r="E178" s="42"/>
      <c r="F178" s="200" t="s">
        <v>262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169</v>
      </c>
      <c r="AU178" s="14" t="s">
        <v>84</v>
      </c>
    </row>
    <row r="179" spans="1:47" s="2" customFormat="1" ht="48.75">
      <c r="A179" s="20"/>
      <c r="B179" s="150"/>
      <c r="C179" s="42"/>
      <c r="D179" s="199" t="s">
        <v>171</v>
      </c>
      <c r="E179" s="42"/>
      <c r="F179" s="202" t="s">
        <v>487</v>
      </c>
      <c r="G179" s="42"/>
      <c r="H179" s="42"/>
      <c r="I179" s="201"/>
      <c r="J179" s="201"/>
      <c r="K179" s="151"/>
      <c r="L179" s="20"/>
      <c r="M179" s="21"/>
      <c r="N179" s="124"/>
      <c r="O179" s="125"/>
      <c r="P179" s="42"/>
      <c r="Q179" s="42"/>
      <c r="R179" s="42"/>
      <c r="S179" s="42"/>
      <c r="T179" s="42"/>
      <c r="U179" s="42"/>
      <c r="V179" s="42"/>
      <c r="W179" s="42"/>
      <c r="X179" s="43"/>
      <c r="Y179" s="20"/>
      <c r="Z179" s="20"/>
      <c r="AA179" s="20"/>
      <c r="AB179" s="20"/>
      <c r="AC179" s="20"/>
      <c r="AD179" s="20"/>
      <c r="AE179" s="20"/>
      <c r="AT179" s="14" t="s">
        <v>171</v>
      </c>
      <c r="AU179" s="14" t="s">
        <v>84</v>
      </c>
    </row>
    <row r="180" spans="1:65" s="2" customFormat="1" ht="24.2" customHeight="1">
      <c r="A180" s="20"/>
      <c r="B180" s="197"/>
      <c r="C180" s="109" t="s">
        <v>264</v>
      </c>
      <c r="D180" s="109" t="s">
        <v>163</v>
      </c>
      <c r="E180" s="110" t="s">
        <v>265</v>
      </c>
      <c r="F180" s="111" t="s">
        <v>266</v>
      </c>
      <c r="G180" s="112" t="s">
        <v>166</v>
      </c>
      <c r="H180" s="113">
        <v>1</v>
      </c>
      <c r="I180" s="114"/>
      <c r="J180" s="115"/>
      <c r="K180" s="198">
        <f>ROUND(P180*H180,2)</f>
        <v>0</v>
      </c>
      <c r="L180" s="180"/>
      <c r="M180" s="116"/>
      <c r="N180" s="117" t="s">
        <v>1</v>
      </c>
      <c r="O180" s="118" t="s">
        <v>37</v>
      </c>
      <c r="P180" s="119">
        <f>I180+J180</f>
        <v>0</v>
      </c>
      <c r="Q180" s="119">
        <f>ROUND(I180*H180,2)</f>
        <v>0</v>
      </c>
      <c r="R180" s="119">
        <f>ROUND(J180*H180,2)</f>
        <v>0</v>
      </c>
      <c r="S180" s="42"/>
      <c r="T180" s="120">
        <f>S180*H180</f>
        <v>0</v>
      </c>
      <c r="U180" s="120">
        <v>0</v>
      </c>
      <c r="V180" s="120">
        <f>U180*H180</f>
        <v>0</v>
      </c>
      <c r="W180" s="120">
        <v>0</v>
      </c>
      <c r="X180" s="121">
        <f>W180*H180</f>
        <v>0</v>
      </c>
      <c r="Y180" s="20"/>
      <c r="Z180" s="20"/>
      <c r="AA180" s="20"/>
      <c r="AB180" s="20"/>
      <c r="AC180" s="20"/>
      <c r="AD180" s="20"/>
      <c r="AE180" s="20"/>
      <c r="AR180" s="122" t="s">
        <v>167</v>
      </c>
      <c r="AT180" s="122" t="s">
        <v>163</v>
      </c>
      <c r="AU180" s="122" t="s">
        <v>84</v>
      </c>
      <c r="AY180" s="14" t="s">
        <v>160</v>
      </c>
      <c r="BE180" s="123">
        <f>IF(O180="základní",K180,0)</f>
        <v>0</v>
      </c>
      <c r="BF180" s="123">
        <f>IF(O180="snížená",K180,0)</f>
        <v>0</v>
      </c>
      <c r="BG180" s="123">
        <f>IF(O180="zákl. přenesená",K180,0)</f>
        <v>0</v>
      </c>
      <c r="BH180" s="123">
        <f>IF(O180="sníž. přenesená",K180,0)</f>
        <v>0</v>
      </c>
      <c r="BI180" s="123">
        <f>IF(O180="nulová",K180,0)</f>
        <v>0</v>
      </c>
      <c r="BJ180" s="14" t="s">
        <v>82</v>
      </c>
      <c r="BK180" s="123">
        <f>ROUND(P180*H180,2)</f>
        <v>0</v>
      </c>
      <c r="BL180" s="14" t="s">
        <v>168</v>
      </c>
      <c r="BM180" s="122" t="s">
        <v>267</v>
      </c>
    </row>
    <row r="181" spans="1:47" s="2" customFormat="1" ht="12">
      <c r="A181" s="20"/>
      <c r="B181" s="150"/>
      <c r="C181" s="42"/>
      <c r="D181" s="199" t="s">
        <v>169</v>
      </c>
      <c r="E181" s="42"/>
      <c r="F181" s="200" t="s">
        <v>266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169</v>
      </c>
      <c r="AU181" s="14" t="s">
        <v>84</v>
      </c>
    </row>
    <row r="182" spans="1:47" s="2" customFormat="1" ht="48.75">
      <c r="A182" s="20"/>
      <c r="B182" s="150"/>
      <c r="C182" s="42"/>
      <c r="D182" s="199" t="s">
        <v>171</v>
      </c>
      <c r="E182" s="42"/>
      <c r="F182" s="202" t="s">
        <v>486</v>
      </c>
      <c r="G182" s="42"/>
      <c r="H182" s="42"/>
      <c r="I182" s="201"/>
      <c r="J182" s="201"/>
      <c r="K182" s="151"/>
      <c r="L182" s="20"/>
      <c r="M182" s="21"/>
      <c r="N182" s="124"/>
      <c r="O182" s="125"/>
      <c r="P182" s="42"/>
      <c r="Q182" s="42"/>
      <c r="R182" s="42"/>
      <c r="S182" s="42"/>
      <c r="T182" s="42"/>
      <c r="U182" s="42"/>
      <c r="V182" s="42"/>
      <c r="W182" s="42"/>
      <c r="X182" s="43"/>
      <c r="Y182" s="20"/>
      <c r="Z182" s="20"/>
      <c r="AA182" s="20"/>
      <c r="AB182" s="20"/>
      <c r="AC182" s="20"/>
      <c r="AD182" s="20"/>
      <c r="AE182" s="20"/>
      <c r="AT182" s="14" t="s">
        <v>171</v>
      </c>
      <c r="AU182" s="14" t="s">
        <v>84</v>
      </c>
    </row>
    <row r="183" spans="1:65" s="2" customFormat="1" ht="16.5" customHeight="1">
      <c r="A183" s="20"/>
      <c r="B183" s="197"/>
      <c r="C183" s="109" t="s">
        <v>268</v>
      </c>
      <c r="D183" s="109" t="s">
        <v>163</v>
      </c>
      <c r="E183" s="110" t="s">
        <v>269</v>
      </c>
      <c r="F183" s="111" t="s">
        <v>491</v>
      </c>
      <c r="G183" s="112" t="s">
        <v>166</v>
      </c>
      <c r="H183" s="113">
        <v>1</v>
      </c>
      <c r="I183" s="114"/>
      <c r="J183" s="115"/>
      <c r="K183" s="198">
        <f>ROUND(P183*H183,2)</f>
        <v>0</v>
      </c>
      <c r="L183" s="180"/>
      <c r="M183" s="116"/>
      <c r="N183" s="117" t="s">
        <v>1</v>
      </c>
      <c r="O183" s="118" t="s">
        <v>37</v>
      </c>
      <c r="P183" s="119">
        <f>I183+J183</f>
        <v>0</v>
      </c>
      <c r="Q183" s="119">
        <f>ROUND(I183*H183,2)</f>
        <v>0</v>
      </c>
      <c r="R183" s="119">
        <f>ROUND(J183*H183,2)</f>
        <v>0</v>
      </c>
      <c r="S183" s="42"/>
      <c r="T183" s="120">
        <f>S183*H183</f>
        <v>0</v>
      </c>
      <c r="U183" s="120">
        <v>0</v>
      </c>
      <c r="V183" s="120">
        <f>U183*H183</f>
        <v>0</v>
      </c>
      <c r="W183" s="120">
        <v>0</v>
      </c>
      <c r="X183" s="121">
        <f>W183*H183</f>
        <v>0</v>
      </c>
      <c r="Y183" s="20"/>
      <c r="Z183" s="20"/>
      <c r="AA183" s="20"/>
      <c r="AB183" s="20"/>
      <c r="AC183" s="20"/>
      <c r="AD183" s="20"/>
      <c r="AE183" s="20"/>
      <c r="AR183" s="122" t="s">
        <v>167</v>
      </c>
      <c r="AT183" s="122" t="s">
        <v>163</v>
      </c>
      <c r="AU183" s="122" t="s">
        <v>84</v>
      </c>
      <c r="AY183" s="14" t="s">
        <v>160</v>
      </c>
      <c r="BE183" s="123">
        <f>IF(O183="základní",K183,0)</f>
        <v>0</v>
      </c>
      <c r="BF183" s="123">
        <f>IF(O183="snížená",K183,0)</f>
        <v>0</v>
      </c>
      <c r="BG183" s="123">
        <f>IF(O183="zákl. přenesená",K183,0)</f>
        <v>0</v>
      </c>
      <c r="BH183" s="123">
        <f>IF(O183="sníž. přenesená",K183,0)</f>
        <v>0</v>
      </c>
      <c r="BI183" s="123">
        <f>IF(O183="nulová",K183,0)</f>
        <v>0</v>
      </c>
      <c r="BJ183" s="14" t="s">
        <v>82</v>
      </c>
      <c r="BK183" s="123">
        <f>ROUND(P183*H183,2)</f>
        <v>0</v>
      </c>
      <c r="BL183" s="14" t="s">
        <v>168</v>
      </c>
      <c r="BM183" s="122" t="s">
        <v>270</v>
      </c>
    </row>
    <row r="184" spans="1:47" s="2" customFormat="1" ht="58.5">
      <c r="A184" s="20"/>
      <c r="B184" s="150"/>
      <c r="C184" s="42"/>
      <c r="D184" s="199" t="s">
        <v>169</v>
      </c>
      <c r="E184" s="42"/>
      <c r="F184" s="200" t="s">
        <v>492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169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271</v>
      </c>
      <c r="F185" s="111" t="s">
        <v>272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273</v>
      </c>
    </row>
    <row r="186" spans="1:47" s="2" customFormat="1" ht="12">
      <c r="A186" s="20"/>
      <c r="B186" s="150"/>
      <c r="C186" s="42"/>
      <c r="D186" s="199" t="s">
        <v>169</v>
      </c>
      <c r="E186" s="42"/>
      <c r="F186" s="200" t="s">
        <v>272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65" s="2" customFormat="1" ht="21.75" customHeight="1">
      <c r="A187" s="20"/>
      <c r="B187" s="197"/>
      <c r="C187" s="109" t="s">
        <v>274</v>
      </c>
      <c r="D187" s="109" t="s">
        <v>163</v>
      </c>
      <c r="E187" s="110" t="s">
        <v>275</v>
      </c>
      <c r="F187" s="111" t="s">
        <v>276</v>
      </c>
      <c r="G187" s="112" t="s">
        <v>277</v>
      </c>
      <c r="H187" s="113">
        <v>305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278</v>
      </c>
    </row>
    <row r="188" spans="1:47" s="2" customFormat="1" ht="12">
      <c r="A188" s="20"/>
      <c r="B188" s="150"/>
      <c r="C188" s="42"/>
      <c r="D188" s="199" t="s">
        <v>169</v>
      </c>
      <c r="E188" s="42"/>
      <c r="F188" s="200" t="s">
        <v>276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16.5" customHeight="1">
      <c r="A189" s="20"/>
      <c r="B189" s="197"/>
      <c r="C189" s="109" t="s">
        <v>279</v>
      </c>
      <c r="D189" s="109" t="s">
        <v>163</v>
      </c>
      <c r="E189" s="110" t="s">
        <v>280</v>
      </c>
      <c r="F189" s="111" t="s">
        <v>281</v>
      </c>
      <c r="G189" s="112" t="s">
        <v>277</v>
      </c>
      <c r="H189" s="113">
        <v>100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282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281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24.2" customHeight="1">
      <c r="A191" s="20"/>
      <c r="B191" s="197"/>
      <c r="C191" s="109" t="s">
        <v>283</v>
      </c>
      <c r="D191" s="109" t="s">
        <v>163</v>
      </c>
      <c r="E191" s="110" t="s">
        <v>284</v>
      </c>
      <c r="F191" s="111" t="s">
        <v>285</v>
      </c>
      <c r="G191" s="112" t="s">
        <v>286</v>
      </c>
      <c r="H191" s="113">
        <v>1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287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285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24.2" customHeight="1">
      <c r="A193" s="20"/>
      <c r="B193" s="197"/>
      <c r="C193" s="109" t="s">
        <v>254</v>
      </c>
      <c r="D193" s="109" t="s">
        <v>163</v>
      </c>
      <c r="E193" s="110" t="s">
        <v>288</v>
      </c>
      <c r="F193" s="111" t="s">
        <v>289</v>
      </c>
      <c r="G193" s="112" t="s">
        <v>166</v>
      </c>
      <c r="H193" s="113">
        <v>1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290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289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16.5" customHeight="1">
      <c r="A195" s="20"/>
      <c r="B195" s="197"/>
      <c r="C195" s="109" t="s">
        <v>291</v>
      </c>
      <c r="D195" s="109" t="s">
        <v>163</v>
      </c>
      <c r="E195" s="110" t="s">
        <v>292</v>
      </c>
      <c r="F195" s="111" t="s">
        <v>293</v>
      </c>
      <c r="G195" s="112" t="s">
        <v>166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294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293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16.5" customHeight="1">
      <c r="A197" s="20"/>
      <c r="B197" s="197"/>
      <c r="C197" s="109" t="s">
        <v>259</v>
      </c>
      <c r="D197" s="109" t="s">
        <v>163</v>
      </c>
      <c r="E197" s="110" t="s">
        <v>295</v>
      </c>
      <c r="F197" s="111" t="s">
        <v>296</v>
      </c>
      <c r="G197" s="112" t="s">
        <v>297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298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296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24.2" customHeight="1">
      <c r="A199" s="20"/>
      <c r="B199" s="197"/>
      <c r="C199" s="109" t="s">
        <v>299</v>
      </c>
      <c r="D199" s="109" t="s">
        <v>163</v>
      </c>
      <c r="E199" s="110" t="s">
        <v>300</v>
      </c>
      <c r="F199" s="111" t="s">
        <v>493</v>
      </c>
      <c r="G199" s="112" t="s">
        <v>166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302</v>
      </c>
    </row>
    <row r="200" spans="1:65" s="2" customFormat="1" ht="24.2" customHeight="1">
      <c r="A200" s="20"/>
      <c r="B200" s="197"/>
      <c r="C200" s="109" t="s">
        <v>263</v>
      </c>
      <c r="D200" s="109" t="s">
        <v>163</v>
      </c>
      <c r="E200" s="110" t="s">
        <v>303</v>
      </c>
      <c r="F200" s="111" t="s">
        <v>304</v>
      </c>
      <c r="G200" s="112" t="s">
        <v>166</v>
      </c>
      <c r="H200" s="113">
        <v>1</v>
      </c>
      <c r="I200" s="114"/>
      <c r="J200" s="115"/>
      <c r="K200" s="198">
        <f>ROUND(P200*H200,2)</f>
        <v>0</v>
      </c>
      <c r="L200" s="180"/>
      <c r="M200" s="116"/>
      <c r="N200" s="117" t="s">
        <v>1</v>
      </c>
      <c r="O200" s="118" t="s">
        <v>37</v>
      </c>
      <c r="P200" s="119">
        <f>I200+J200</f>
        <v>0</v>
      </c>
      <c r="Q200" s="119">
        <f>ROUND(I200*H200,2)</f>
        <v>0</v>
      </c>
      <c r="R200" s="119">
        <f>ROUND(J200*H200,2)</f>
        <v>0</v>
      </c>
      <c r="S200" s="42"/>
      <c r="T200" s="120">
        <f>S200*H200</f>
        <v>0</v>
      </c>
      <c r="U200" s="120">
        <v>0</v>
      </c>
      <c r="V200" s="120">
        <f>U200*H200</f>
        <v>0</v>
      </c>
      <c r="W200" s="120">
        <v>0</v>
      </c>
      <c r="X200" s="121">
        <f>W200*H200</f>
        <v>0</v>
      </c>
      <c r="Y200" s="20"/>
      <c r="Z200" s="20"/>
      <c r="AA200" s="20"/>
      <c r="AB200" s="20"/>
      <c r="AC200" s="20"/>
      <c r="AD200" s="20"/>
      <c r="AE200" s="20"/>
      <c r="AR200" s="122" t="s">
        <v>167</v>
      </c>
      <c r="AT200" s="122" t="s">
        <v>163</v>
      </c>
      <c r="AU200" s="122" t="s">
        <v>84</v>
      </c>
      <c r="AY200" s="14" t="s">
        <v>160</v>
      </c>
      <c r="BE200" s="123">
        <f>IF(O200="základní",K200,0)</f>
        <v>0</v>
      </c>
      <c r="BF200" s="123">
        <f>IF(O200="snížená",K200,0)</f>
        <v>0</v>
      </c>
      <c r="BG200" s="123">
        <f>IF(O200="zákl. přenesená",K200,0)</f>
        <v>0</v>
      </c>
      <c r="BH200" s="123">
        <f>IF(O200="sníž. přenesená",K200,0)</f>
        <v>0</v>
      </c>
      <c r="BI200" s="123">
        <f>IF(O200="nulová",K200,0)</f>
        <v>0</v>
      </c>
      <c r="BJ200" s="14" t="s">
        <v>82</v>
      </c>
      <c r="BK200" s="123">
        <f>ROUND(P200*H200,2)</f>
        <v>0</v>
      </c>
      <c r="BL200" s="14" t="s">
        <v>168</v>
      </c>
      <c r="BM200" s="122" t="s">
        <v>305</v>
      </c>
    </row>
    <row r="201" spans="1:47" s="2" customFormat="1" ht="12">
      <c r="A201" s="20"/>
      <c r="B201" s="150"/>
      <c r="C201" s="42"/>
      <c r="D201" s="199" t="s">
        <v>169</v>
      </c>
      <c r="E201" s="42"/>
      <c r="F201" s="200" t="s">
        <v>304</v>
      </c>
      <c r="G201" s="42"/>
      <c r="H201" s="42"/>
      <c r="I201" s="201"/>
      <c r="J201" s="201"/>
      <c r="K201" s="151"/>
      <c r="L201" s="20"/>
      <c r="M201" s="21"/>
      <c r="N201" s="124"/>
      <c r="O201" s="125"/>
      <c r="P201" s="42"/>
      <c r="Q201" s="42"/>
      <c r="R201" s="42"/>
      <c r="S201" s="42"/>
      <c r="T201" s="42"/>
      <c r="U201" s="42"/>
      <c r="V201" s="42"/>
      <c r="W201" s="42"/>
      <c r="X201" s="43"/>
      <c r="Y201" s="20"/>
      <c r="Z201" s="20"/>
      <c r="AA201" s="20"/>
      <c r="AB201" s="20"/>
      <c r="AC201" s="20"/>
      <c r="AD201" s="20"/>
      <c r="AE201" s="20"/>
      <c r="AT201" s="14" t="s">
        <v>169</v>
      </c>
      <c r="AU201" s="14" t="s">
        <v>84</v>
      </c>
    </row>
    <row r="202" spans="1:65" s="2" customFormat="1" ht="72">
      <c r="A202" s="20"/>
      <c r="B202" s="197"/>
      <c r="C202" s="109" t="s">
        <v>306</v>
      </c>
      <c r="D202" s="109" t="s">
        <v>163</v>
      </c>
      <c r="E202" s="110" t="s">
        <v>307</v>
      </c>
      <c r="F202" s="111" t="s">
        <v>488</v>
      </c>
      <c r="G202" s="112" t="s">
        <v>166</v>
      </c>
      <c r="H202" s="113">
        <v>1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308</v>
      </c>
    </row>
    <row r="203" spans="1:47" s="2" customFormat="1" ht="12">
      <c r="A203" s="20"/>
      <c r="B203" s="150"/>
      <c r="C203" s="42"/>
      <c r="D203" s="199" t="s">
        <v>169</v>
      </c>
      <c r="E203" s="42"/>
      <c r="F203" s="200"/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169</v>
      </c>
      <c r="AU203" s="14" t="s">
        <v>84</v>
      </c>
    </row>
    <row r="204" spans="2:63" s="12" customFormat="1" ht="22.9" customHeight="1">
      <c r="B204" s="190"/>
      <c r="C204" s="103"/>
      <c r="D204" s="191" t="s">
        <v>73</v>
      </c>
      <c r="E204" s="195" t="s">
        <v>309</v>
      </c>
      <c r="F204" s="195" t="s">
        <v>309</v>
      </c>
      <c r="G204" s="103"/>
      <c r="H204" s="103"/>
      <c r="I204" s="193"/>
      <c r="J204" s="193"/>
      <c r="K204" s="196">
        <f>BK204</f>
        <v>0</v>
      </c>
      <c r="M204" s="100"/>
      <c r="N204" s="102"/>
      <c r="O204" s="103"/>
      <c r="P204" s="103"/>
      <c r="Q204" s="104">
        <f>SUM(Q205:Q214)</f>
        <v>0</v>
      </c>
      <c r="R204" s="104">
        <f>SUM(R205:R214)</f>
        <v>0</v>
      </c>
      <c r="S204" s="103"/>
      <c r="T204" s="105">
        <f>SUM(T205:T214)</f>
        <v>0</v>
      </c>
      <c r="U204" s="103"/>
      <c r="V204" s="105">
        <f>SUM(V205:V214)</f>
        <v>0</v>
      </c>
      <c r="W204" s="103"/>
      <c r="X204" s="106">
        <f>SUM(X205:X214)</f>
        <v>0</v>
      </c>
      <c r="AR204" s="101" t="s">
        <v>82</v>
      </c>
      <c r="AT204" s="107" t="s">
        <v>73</v>
      </c>
      <c r="AU204" s="107" t="s">
        <v>82</v>
      </c>
      <c r="AY204" s="101" t="s">
        <v>160</v>
      </c>
      <c r="BK204" s="108">
        <f>SUM(BK205:BK214)</f>
        <v>0</v>
      </c>
    </row>
    <row r="205" spans="1:65" s="2" customFormat="1" ht="24.2" customHeight="1">
      <c r="A205" s="20"/>
      <c r="B205" s="197"/>
      <c r="C205" s="126" t="s">
        <v>267</v>
      </c>
      <c r="D205" s="126" t="s">
        <v>182</v>
      </c>
      <c r="E205" s="127" t="s">
        <v>310</v>
      </c>
      <c r="F205" s="128" t="s">
        <v>311</v>
      </c>
      <c r="G205" s="129" t="s">
        <v>312</v>
      </c>
      <c r="H205" s="130">
        <v>1</v>
      </c>
      <c r="I205" s="131"/>
      <c r="J205" s="131"/>
      <c r="K205" s="203">
        <f>ROUND(P205*H205,2)</f>
        <v>0</v>
      </c>
      <c r="L205" s="181"/>
      <c r="M205" s="21"/>
      <c r="N205" s="132" t="s">
        <v>1</v>
      </c>
      <c r="O205" s="118" t="s">
        <v>37</v>
      </c>
      <c r="P205" s="119">
        <f>I205+J205</f>
        <v>0</v>
      </c>
      <c r="Q205" s="119">
        <f>ROUND(I205*H205,2)</f>
        <v>0</v>
      </c>
      <c r="R205" s="119">
        <f>ROUND(J205*H205,2)</f>
        <v>0</v>
      </c>
      <c r="S205" s="42"/>
      <c r="T205" s="120">
        <f>S205*H205</f>
        <v>0</v>
      </c>
      <c r="U205" s="120">
        <v>0</v>
      </c>
      <c r="V205" s="120">
        <f>U205*H205</f>
        <v>0</v>
      </c>
      <c r="W205" s="120">
        <v>0</v>
      </c>
      <c r="X205" s="121">
        <f>W205*H205</f>
        <v>0</v>
      </c>
      <c r="Y205" s="20"/>
      <c r="Z205" s="20"/>
      <c r="AA205" s="20"/>
      <c r="AB205" s="20"/>
      <c r="AC205" s="20"/>
      <c r="AD205" s="20"/>
      <c r="AE205" s="20"/>
      <c r="AR205" s="122" t="s">
        <v>168</v>
      </c>
      <c r="AT205" s="122" t="s">
        <v>182</v>
      </c>
      <c r="AU205" s="122" t="s">
        <v>84</v>
      </c>
      <c r="AY205" s="14" t="s">
        <v>160</v>
      </c>
      <c r="BE205" s="123">
        <f>IF(O205="základní",K205,0)</f>
        <v>0</v>
      </c>
      <c r="BF205" s="123">
        <f>IF(O205="snížená",K205,0)</f>
        <v>0</v>
      </c>
      <c r="BG205" s="123">
        <f>IF(O205="zákl. přenesená",K205,0)</f>
        <v>0</v>
      </c>
      <c r="BH205" s="123">
        <f>IF(O205="sníž. přenesená",K205,0)</f>
        <v>0</v>
      </c>
      <c r="BI205" s="123">
        <f>IF(O205="nulová",K205,0)</f>
        <v>0</v>
      </c>
      <c r="BJ205" s="14" t="s">
        <v>82</v>
      </c>
      <c r="BK205" s="123">
        <f>ROUND(P205*H205,2)</f>
        <v>0</v>
      </c>
      <c r="BL205" s="14" t="s">
        <v>168</v>
      </c>
      <c r="BM205" s="122" t="s">
        <v>313</v>
      </c>
    </row>
    <row r="206" spans="1:47" s="2" customFormat="1" ht="12">
      <c r="A206" s="20"/>
      <c r="B206" s="150"/>
      <c r="C206" s="42"/>
      <c r="D206" s="199" t="s">
        <v>169</v>
      </c>
      <c r="E206" s="42"/>
      <c r="F206" s="200" t="s">
        <v>311</v>
      </c>
      <c r="G206" s="42"/>
      <c r="H206" s="42"/>
      <c r="I206" s="201"/>
      <c r="J206" s="201"/>
      <c r="K206" s="151"/>
      <c r="L206" s="20"/>
      <c r="M206" s="21"/>
      <c r="N206" s="124"/>
      <c r="O206" s="125"/>
      <c r="P206" s="42"/>
      <c r="Q206" s="42"/>
      <c r="R206" s="42"/>
      <c r="S206" s="42"/>
      <c r="T206" s="42"/>
      <c r="U206" s="42"/>
      <c r="V206" s="42"/>
      <c r="W206" s="42"/>
      <c r="X206" s="43"/>
      <c r="Y206" s="20"/>
      <c r="Z206" s="20"/>
      <c r="AA206" s="20"/>
      <c r="AB206" s="20"/>
      <c r="AC206" s="20"/>
      <c r="AD206" s="20"/>
      <c r="AE206" s="20"/>
      <c r="AT206" s="14" t="s">
        <v>169</v>
      </c>
      <c r="AU206" s="14" t="s">
        <v>84</v>
      </c>
    </row>
    <row r="207" spans="1:65" s="2" customFormat="1" ht="44.25" customHeight="1">
      <c r="A207" s="20"/>
      <c r="B207" s="197"/>
      <c r="C207" s="126" t="s">
        <v>314</v>
      </c>
      <c r="D207" s="126" t="s">
        <v>182</v>
      </c>
      <c r="E207" s="127" t="s">
        <v>315</v>
      </c>
      <c r="F207" s="128" t="s">
        <v>316</v>
      </c>
      <c r="G207" s="129" t="s">
        <v>166</v>
      </c>
      <c r="H207" s="130">
        <v>1</v>
      </c>
      <c r="I207" s="131"/>
      <c r="J207" s="131"/>
      <c r="K207" s="203">
        <f>ROUND(P207*H207,2)</f>
        <v>0</v>
      </c>
      <c r="L207" s="181"/>
      <c r="M207" s="21"/>
      <c r="N207" s="132" t="s">
        <v>1</v>
      </c>
      <c r="O207" s="118" t="s">
        <v>37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2"/>
      <c r="T207" s="120">
        <f>S207*H207</f>
        <v>0</v>
      </c>
      <c r="U207" s="120">
        <v>0</v>
      </c>
      <c r="V207" s="120">
        <f>U207*H207</f>
        <v>0</v>
      </c>
      <c r="W207" s="120">
        <v>0</v>
      </c>
      <c r="X207" s="121">
        <f>W207*H207</f>
        <v>0</v>
      </c>
      <c r="Y207" s="20"/>
      <c r="Z207" s="20"/>
      <c r="AA207" s="20"/>
      <c r="AB207" s="20"/>
      <c r="AC207" s="20"/>
      <c r="AD207" s="20"/>
      <c r="AE207" s="20"/>
      <c r="AR207" s="122" t="s">
        <v>168</v>
      </c>
      <c r="AT207" s="122" t="s">
        <v>182</v>
      </c>
      <c r="AU207" s="122" t="s">
        <v>84</v>
      </c>
      <c r="AY207" s="14" t="s">
        <v>160</v>
      </c>
      <c r="BE207" s="123">
        <f>IF(O207="základní",K207,0)</f>
        <v>0</v>
      </c>
      <c r="BF207" s="123">
        <f>IF(O207="snížená",K207,0)</f>
        <v>0</v>
      </c>
      <c r="BG207" s="123">
        <f>IF(O207="zákl. přenesená",K207,0)</f>
        <v>0</v>
      </c>
      <c r="BH207" s="123">
        <f>IF(O207="sníž. přenesená",K207,0)</f>
        <v>0</v>
      </c>
      <c r="BI207" s="123">
        <f>IF(O207="nulová",K207,0)</f>
        <v>0</v>
      </c>
      <c r="BJ207" s="14" t="s">
        <v>82</v>
      </c>
      <c r="BK207" s="123">
        <f>ROUND(P207*H207,2)</f>
        <v>0</v>
      </c>
      <c r="BL207" s="14" t="s">
        <v>168</v>
      </c>
      <c r="BM207" s="122" t="s">
        <v>317</v>
      </c>
    </row>
    <row r="208" spans="1:47" s="2" customFormat="1" ht="19.5">
      <c r="A208" s="20"/>
      <c r="B208" s="150"/>
      <c r="C208" s="42"/>
      <c r="D208" s="199" t="s">
        <v>169</v>
      </c>
      <c r="E208" s="42"/>
      <c r="F208" s="200" t="s">
        <v>318</v>
      </c>
      <c r="G208" s="42"/>
      <c r="H208" s="42"/>
      <c r="I208" s="201"/>
      <c r="J208" s="201"/>
      <c r="K208" s="151"/>
      <c r="L208" s="20"/>
      <c r="M208" s="21"/>
      <c r="N208" s="124"/>
      <c r="O208" s="125"/>
      <c r="P208" s="42"/>
      <c r="Q208" s="42"/>
      <c r="R208" s="42"/>
      <c r="S208" s="42"/>
      <c r="T208" s="42"/>
      <c r="U208" s="42"/>
      <c r="V208" s="42"/>
      <c r="W208" s="42"/>
      <c r="X208" s="43"/>
      <c r="Y208" s="20"/>
      <c r="Z208" s="20"/>
      <c r="AA208" s="20"/>
      <c r="AB208" s="20"/>
      <c r="AC208" s="20"/>
      <c r="AD208" s="20"/>
      <c r="AE208" s="20"/>
      <c r="AT208" s="14" t="s">
        <v>169</v>
      </c>
      <c r="AU208" s="14" t="s">
        <v>84</v>
      </c>
    </row>
    <row r="209" spans="1:65" s="2" customFormat="1" ht="24.2" customHeight="1">
      <c r="A209" s="20"/>
      <c r="B209" s="197"/>
      <c r="C209" s="126" t="s">
        <v>319</v>
      </c>
      <c r="D209" s="126" t="s">
        <v>182</v>
      </c>
      <c r="E209" s="127" t="s">
        <v>320</v>
      </c>
      <c r="F209" s="128" t="s">
        <v>321</v>
      </c>
      <c r="G209" s="129" t="s">
        <v>166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322</v>
      </c>
    </row>
    <row r="210" spans="1:47" s="2" customFormat="1" ht="12">
      <c r="A210" s="20"/>
      <c r="B210" s="150"/>
      <c r="C210" s="42"/>
      <c r="D210" s="199" t="s">
        <v>169</v>
      </c>
      <c r="E210" s="42"/>
      <c r="F210" s="200" t="s">
        <v>321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24.2" customHeight="1">
      <c r="A211" s="20"/>
      <c r="B211" s="197"/>
      <c r="C211" s="126" t="s">
        <v>323</v>
      </c>
      <c r="D211" s="126" t="s">
        <v>182</v>
      </c>
      <c r="E211" s="127" t="s">
        <v>324</v>
      </c>
      <c r="F211" s="128" t="s">
        <v>325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326</v>
      </c>
    </row>
    <row r="212" spans="1:47" s="2" customFormat="1" ht="12">
      <c r="A212" s="20"/>
      <c r="B212" s="150"/>
      <c r="C212" s="42"/>
      <c r="D212" s="199" t="s">
        <v>169</v>
      </c>
      <c r="E212" s="42"/>
      <c r="F212" s="200" t="s">
        <v>325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16.5" customHeight="1">
      <c r="A213" s="20"/>
      <c r="B213" s="197"/>
      <c r="C213" s="126" t="s">
        <v>327</v>
      </c>
      <c r="D213" s="126" t="s">
        <v>182</v>
      </c>
      <c r="E213" s="127" t="s">
        <v>328</v>
      </c>
      <c r="F213" s="128" t="s">
        <v>329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330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329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2:63" s="12" customFormat="1" ht="22.9" customHeight="1">
      <c r="B215" s="190"/>
      <c r="C215" s="103"/>
      <c r="D215" s="191" t="s">
        <v>73</v>
      </c>
      <c r="E215" s="195" t="s">
        <v>331</v>
      </c>
      <c r="F215" s="195" t="s">
        <v>332</v>
      </c>
      <c r="G215" s="103"/>
      <c r="H215" s="103"/>
      <c r="I215" s="193"/>
      <c r="J215" s="193"/>
      <c r="K215" s="196">
        <f>BK215</f>
        <v>0</v>
      </c>
      <c r="M215" s="100"/>
      <c r="N215" s="102"/>
      <c r="O215" s="103"/>
      <c r="P215" s="103"/>
      <c r="Q215" s="104">
        <f>SUM(Q216:Q231)</f>
        <v>0</v>
      </c>
      <c r="R215" s="104">
        <f>SUM(R216:R231)</f>
        <v>0</v>
      </c>
      <c r="S215" s="103"/>
      <c r="T215" s="105">
        <f>SUM(T216:T231)</f>
        <v>0</v>
      </c>
      <c r="U215" s="103"/>
      <c r="V215" s="105">
        <f>SUM(V216:V231)</f>
        <v>7E-05</v>
      </c>
      <c r="W215" s="103"/>
      <c r="X215" s="106">
        <f>SUM(X216:X231)</f>
        <v>0</v>
      </c>
      <c r="AR215" s="101" t="s">
        <v>82</v>
      </c>
      <c r="AT215" s="107" t="s">
        <v>73</v>
      </c>
      <c r="AU215" s="107" t="s">
        <v>82</v>
      </c>
      <c r="AY215" s="101" t="s">
        <v>160</v>
      </c>
      <c r="BK215" s="108">
        <f>SUM(BK216:BK231)</f>
        <v>0</v>
      </c>
    </row>
    <row r="216" spans="1:65" s="2" customFormat="1" ht="33" customHeight="1">
      <c r="A216" s="20"/>
      <c r="B216" s="197"/>
      <c r="C216" s="126" t="s">
        <v>333</v>
      </c>
      <c r="D216" s="126" t="s">
        <v>182</v>
      </c>
      <c r="E216" s="127" t="s">
        <v>424</v>
      </c>
      <c r="F216" s="128" t="s">
        <v>425</v>
      </c>
      <c r="G216" s="129" t="s">
        <v>426</v>
      </c>
      <c r="H216" s="130">
        <v>3.45</v>
      </c>
      <c r="I216" s="131"/>
      <c r="J216" s="131"/>
      <c r="K216" s="203">
        <f>ROUND(P216*H216,2)</f>
        <v>0</v>
      </c>
      <c r="L216" s="181"/>
      <c r="M216" s="21"/>
      <c r="N216" s="132" t="s">
        <v>1</v>
      </c>
      <c r="O216" s="118" t="s">
        <v>37</v>
      </c>
      <c r="P216" s="119">
        <f>I216+J216</f>
        <v>0</v>
      </c>
      <c r="Q216" s="119">
        <f>ROUND(I216*H216,2)</f>
        <v>0</v>
      </c>
      <c r="R216" s="119">
        <f>ROUND(J216*H216,2)</f>
        <v>0</v>
      </c>
      <c r="S216" s="42"/>
      <c r="T216" s="120">
        <f>S216*H216</f>
        <v>0</v>
      </c>
      <c r="U216" s="120">
        <v>0</v>
      </c>
      <c r="V216" s="120">
        <f>U216*H216</f>
        <v>0</v>
      </c>
      <c r="W216" s="120">
        <v>0</v>
      </c>
      <c r="X216" s="121">
        <f>W216*H216</f>
        <v>0</v>
      </c>
      <c r="Y216" s="20"/>
      <c r="Z216" s="20"/>
      <c r="AA216" s="20"/>
      <c r="AB216" s="20"/>
      <c r="AC216" s="20"/>
      <c r="AD216" s="20"/>
      <c r="AE216" s="20"/>
      <c r="AR216" s="122" t="s">
        <v>168</v>
      </c>
      <c r="AT216" s="122" t="s">
        <v>182</v>
      </c>
      <c r="AU216" s="122" t="s">
        <v>84</v>
      </c>
      <c r="AY216" s="14" t="s">
        <v>160</v>
      </c>
      <c r="BE216" s="123">
        <f>IF(O216="základní",K216,0)</f>
        <v>0</v>
      </c>
      <c r="BF216" s="123">
        <f>IF(O216="snížená",K216,0)</f>
        <v>0</v>
      </c>
      <c r="BG216" s="123">
        <f>IF(O216="zákl. přenesená",K216,0)</f>
        <v>0</v>
      </c>
      <c r="BH216" s="123">
        <f>IF(O216="sníž. přenesená",K216,0)</f>
        <v>0</v>
      </c>
      <c r="BI216" s="123">
        <f>IF(O216="nulová",K216,0)</f>
        <v>0</v>
      </c>
      <c r="BJ216" s="14" t="s">
        <v>82</v>
      </c>
      <c r="BK216" s="123">
        <f>ROUND(P216*H216,2)</f>
        <v>0</v>
      </c>
      <c r="BL216" s="14" t="s">
        <v>168</v>
      </c>
      <c r="BM216" s="122" t="s">
        <v>457</v>
      </c>
    </row>
    <row r="217" spans="1:47" s="2" customFormat="1" ht="19.5">
      <c r="A217" s="20"/>
      <c r="B217" s="150"/>
      <c r="C217" s="42"/>
      <c r="D217" s="199" t="s">
        <v>169</v>
      </c>
      <c r="E217" s="42"/>
      <c r="F217" s="200" t="s">
        <v>425</v>
      </c>
      <c r="G217" s="42"/>
      <c r="H217" s="42"/>
      <c r="I217" s="201"/>
      <c r="J217" s="201"/>
      <c r="K217" s="151"/>
      <c r="L217" s="20"/>
      <c r="M217" s="21"/>
      <c r="N217" s="124"/>
      <c r="O217" s="125"/>
      <c r="P217" s="42"/>
      <c r="Q217" s="42"/>
      <c r="R217" s="42"/>
      <c r="S217" s="42"/>
      <c r="T217" s="42"/>
      <c r="U217" s="42"/>
      <c r="V217" s="42"/>
      <c r="W217" s="42"/>
      <c r="X217" s="43"/>
      <c r="Y217" s="20"/>
      <c r="Z217" s="20"/>
      <c r="AA217" s="20"/>
      <c r="AB217" s="20"/>
      <c r="AC217" s="20"/>
      <c r="AD217" s="20"/>
      <c r="AE217" s="20"/>
      <c r="AT217" s="14" t="s">
        <v>169</v>
      </c>
      <c r="AU217" s="14" t="s">
        <v>84</v>
      </c>
    </row>
    <row r="218" spans="1:65" s="2" customFormat="1" ht="33" customHeight="1">
      <c r="A218" s="20"/>
      <c r="B218" s="197"/>
      <c r="C218" s="126" t="s">
        <v>339</v>
      </c>
      <c r="D218" s="126" t="s">
        <v>182</v>
      </c>
      <c r="E218" s="127" t="s">
        <v>428</v>
      </c>
      <c r="F218" s="128" t="s">
        <v>429</v>
      </c>
      <c r="G218" s="129" t="s">
        <v>426</v>
      </c>
      <c r="H218" s="130">
        <v>3.45</v>
      </c>
      <c r="I218" s="131"/>
      <c r="J218" s="131"/>
      <c r="K218" s="203">
        <f>ROUND(P218*H218,2)</f>
        <v>0</v>
      </c>
      <c r="L218" s="181"/>
      <c r="M218" s="21"/>
      <c r="N218" s="132" t="s">
        <v>1</v>
      </c>
      <c r="O218" s="118" t="s">
        <v>37</v>
      </c>
      <c r="P218" s="119">
        <f>I218+J218</f>
        <v>0</v>
      </c>
      <c r="Q218" s="119">
        <f>ROUND(I218*H218,2)</f>
        <v>0</v>
      </c>
      <c r="R218" s="119">
        <f>ROUND(J218*H218,2)</f>
        <v>0</v>
      </c>
      <c r="S218" s="42"/>
      <c r="T218" s="120">
        <f>S218*H218</f>
        <v>0</v>
      </c>
      <c r="U218" s="120">
        <v>0</v>
      </c>
      <c r="V218" s="120">
        <f>U218*H218</f>
        <v>0</v>
      </c>
      <c r="W218" s="120">
        <v>0</v>
      </c>
      <c r="X218" s="121">
        <f>W218*H218</f>
        <v>0</v>
      </c>
      <c r="Y218" s="20"/>
      <c r="Z218" s="20"/>
      <c r="AA218" s="20"/>
      <c r="AB218" s="20"/>
      <c r="AC218" s="20"/>
      <c r="AD218" s="20"/>
      <c r="AE218" s="20"/>
      <c r="AR218" s="122" t="s">
        <v>168</v>
      </c>
      <c r="AT218" s="122" t="s">
        <v>182</v>
      </c>
      <c r="AU218" s="122" t="s">
        <v>84</v>
      </c>
      <c r="AY218" s="14" t="s">
        <v>160</v>
      </c>
      <c r="BE218" s="123">
        <f>IF(O218="základní",K218,0)</f>
        <v>0</v>
      </c>
      <c r="BF218" s="123">
        <f>IF(O218="snížená",K218,0)</f>
        <v>0</v>
      </c>
      <c r="BG218" s="123">
        <f>IF(O218="zákl. přenesená",K218,0)</f>
        <v>0</v>
      </c>
      <c r="BH218" s="123">
        <f>IF(O218="sníž. přenesená",K218,0)</f>
        <v>0</v>
      </c>
      <c r="BI218" s="123">
        <f>IF(O218="nulová",K218,0)</f>
        <v>0</v>
      </c>
      <c r="BJ218" s="14" t="s">
        <v>82</v>
      </c>
      <c r="BK218" s="123">
        <f>ROUND(P218*H218,2)</f>
        <v>0</v>
      </c>
      <c r="BL218" s="14" t="s">
        <v>168</v>
      </c>
      <c r="BM218" s="122" t="s">
        <v>458</v>
      </c>
    </row>
    <row r="219" spans="1:47" s="2" customFormat="1" ht="19.5">
      <c r="A219" s="20"/>
      <c r="B219" s="150"/>
      <c r="C219" s="42"/>
      <c r="D219" s="199" t="s">
        <v>169</v>
      </c>
      <c r="E219" s="42"/>
      <c r="F219" s="200" t="s">
        <v>429</v>
      </c>
      <c r="G219" s="42"/>
      <c r="H219" s="42"/>
      <c r="I219" s="201"/>
      <c r="J219" s="201"/>
      <c r="K219" s="151"/>
      <c r="L219" s="20"/>
      <c r="M219" s="21"/>
      <c r="N219" s="124"/>
      <c r="O219" s="125"/>
      <c r="P219" s="42"/>
      <c r="Q219" s="42"/>
      <c r="R219" s="42"/>
      <c r="S219" s="42"/>
      <c r="T219" s="42"/>
      <c r="U219" s="42"/>
      <c r="V219" s="42"/>
      <c r="W219" s="42"/>
      <c r="X219" s="43"/>
      <c r="Y219" s="20"/>
      <c r="Z219" s="20"/>
      <c r="AA219" s="20"/>
      <c r="AB219" s="20"/>
      <c r="AC219" s="20"/>
      <c r="AD219" s="20"/>
      <c r="AE219" s="20"/>
      <c r="AT219" s="14" t="s">
        <v>169</v>
      </c>
      <c r="AU219" s="14" t="s">
        <v>84</v>
      </c>
    </row>
    <row r="220" spans="1:65" s="2" customFormat="1" ht="24.2" customHeight="1">
      <c r="A220" s="20"/>
      <c r="B220" s="197"/>
      <c r="C220" s="126" t="s">
        <v>344</v>
      </c>
      <c r="D220" s="126" t="s">
        <v>182</v>
      </c>
      <c r="E220" s="127" t="s">
        <v>431</v>
      </c>
      <c r="F220" s="128" t="s">
        <v>432</v>
      </c>
      <c r="G220" s="129" t="s">
        <v>426</v>
      </c>
      <c r="H220" s="130">
        <v>3.45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459</v>
      </c>
    </row>
    <row r="221" spans="1:47" s="2" customFormat="1" ht="12">
      <c r="A221" s="20"/>
      <c r="B221" s="150"/>
      <c r="C221" s="42"/>
      <c r="D221" s="199" t="s">
        <v>169</v>
      </c>
      <c r="E221" s="42"/>
      <c r="F221" s="200" t="s">
        <v>432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66.75" customHeight="1">
      <c r="A222" s="20"/>
      <c r="B222" s="197"/>
      <c r="C222" s="126" t="s">
        <v>347</v>
      </c>
      <c r="D222" s="126" t="s">
        <v>182</v>
      </c>
      <c r="E222" s="127" t="s">
        <v>334</v>
      </c>
      <c r="F222" s="128" t="s">
        <v>335</v>
      </c>
      <c r="G222" s="129" t="s">
        <v>336</v>
      </c>
      <c r="H222" s="130">
        <v>20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337</v>
      </c>
    </row>
    <row r="223" spans="1:47" s="2" customFormat="1" ht="39">
      <c r="A223" s="20"/>
      <c r="B223" s="150"/>
      <c r="C223" s="42"/>
      <c r="D223" s="199" t="s">
        <v>169</v>
      </c>
      <c r="E223" s="42"/>
      <c r="F223" s="200" t="s">
        <v>338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55.5" customHeight="1">
      <c r="A224" s="20"/>
      <c r="B224" s="197"/>
      <c r="C224" s="126" t="s">
        <v>350</v>
      </c>
      <c r="D224" s="126" t="s">
        <v>182</v>
      </c>
      <c r="E224" s="127" t="s">
        <v>340</v>
      </c>
      <c r="F224" s="128" t="s">
        <v>341</v>
      </c>
      <c r="G224" s="129" t="s">
        <v>277</v>
      </c>
      <c r="H224" s="130">
        <v>5.5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0</v>
      </c>
      <c r="V224" s="120">
        <f>U224*H224</f>
        <v>0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342</v>
      </c>
    </row>
    <row r="225" spans="1:47" s="2" customFormat="1" ht="39">
      <c r="A225" s="20"/>
      <c r="B225" s="150"/>
      <c r="C225" s="42"/>
      <c r="D225" s="199" t="s">
        <v>169</v>
      </c>
      <c r="E225" s="42"/>
      <c r="F225" s="200" t="s">
        <v>343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1:65" s="2" customFormat="1" ht="16.5" customHeight="1">
      <c r="A226" s="20"/>
      <c r="B226" s="197"/>
      <c r="C226" s="126" t="s">
        <v>200</v>
      </c>
      <c r="D226" s="126" t="s">
        <v>182</v>
      </c>
      <c r="E226" s="127" t="s">
        <v>269</v>
      </c>
      <c r="F226" s="128" t="s">
        <v>345</v>
      </c>
      <c r="G226" s="129" t="s">
        <v>297</v>
      </c>
      <c r="H226" s="130">
        <v>1</v>
      </c>
      <c r="I226" s="131"/>
      <c r="J226" s="131"/>
      <c r="K226" s="203">
        <f>ROUND(P226*H226,2)</f>
        <v>0</v>
      </c>
      <c r="L226" s="181"/>
      <c r="M226" s="21"/>
      <c r="N226" s="132" t="s">
        <v>1</v>
      </c>
      <c r="O226" s="118" t="s">
        <v>37</v>
      </c>
      <c r="P226" s="119">
        <f>I226+J226</f>
        <v>0</v>
      </c>
      <c r="Q226" s="119">
        <f>ROUND(I226*H226,2)</f>
        <v>0</v>
      </c>
      <c r="R226" s="119">
        <f>ROUND(J226*H226,2)</f>
        <v>0</v>
      </c>
      <c r="S226" s="42"/>
      <c r="T226" s="120">
        <f>S226*H226</f>
        <v>0</v>
      </c>
      <c r="U226" s="120">
        <v>0</v>
      </c>
      <c r="V226" s="120">
        <f>U226*H226</f>
        <v>0</v>
      </c>
      <c r="W226" s="120">
        <v>0</v>
      </c>
      <c r="X226" s="121">
        <f>W226*H226</f>
        <v>0</v>
      </c>
      <c r="Y226" s="20"/>
      <c r="Z226" s="20"/>
      <c r="AA226" s="20"/>
      <c r="AB226" s="20"/>
      <c r="AC226" s="20"/>
      <c r="AD226" s="20"/>
      <c r="AE226" s="20"/>
      <c r="AR226" s="122" t="s">
        <v>168</v>
      </c>
      <c r="AT226" s="122" t="s">
        <v>182</v>
      </c>
      <c r="AU226" s="122" t="s">
        <v>84</v>
      </c>
      <c r="AY226" s="14" t="s">
        <v>160</v>
      </c>
      <c r="BE226" s="123">
        <f>IF(O226="základní",K226,0)</f>
        <v>0</v>
      </c>
      <c r="BF226" s="123">
        <f>IF(O226="snížená",K226,0)</f>
        <v>0</v>
      </c>
      <c r="BG226" s="123">
        <f>IF(O226="zákl. přenesená",K226,0)</f>
        <v>0</v>
      </c>
      <c r="BH226" s="123">
        <f>IF(O226="sníž. přenesená",K226,0)</f>
        <v>0</v>
      </c>
      <c r="BI226" s="123">
        <f>IF(O226="nulová",K226,0)</f>
        <v>0</v>
      </c>
      <c r="BJ226" s="14" t="s">
        <v>82</v>
      </c>
      <c r="BK226" s="123">
        <f>ROUND(P226*H226,2)</f>
        <v>0</v>
      </c>
      <c r="BL226" s="14" t="s">
        <v>168</v>
      </c>
      <c r="BM226" s="122" t="s">
        <v>346</v>
      </c>
    </row>
    <row r="227" spans="1:47" s="2" customFormat="1" ht="12">
      <c r="A227" s="20"/>
      <c r="B227" s="150"/>
      <c r="C227" s="42"/>
      <c r="D227" s="199" t="s">
        <v>169</v>
      </c>
      <c r="E227" s="42"/>
      <c r="F227" s="200" t="s">
        <v>345</v>
      </c>
      <c r="G227" s="42"/>
      <c r="H227" s="42"/>
      <c r="I227" s="201"/>
      <c r="J227" s="201"/>
      <c r="K227" s="151"/>
      <c r="L227" s="20"/>
      <c r="M227" s="21"/>
      <c r="N227" s="124"/>
      <c r="O227" s="125"/>
      <c r="P227" s="42"/>
      <c r="Q227" s="42"/>
      <c r="R227" s="42"/>
      <c r="S227" s="42"/>
      <c r="T227" s="42"/>
      <c r="U227" s="42"/>
      <c r="V227" s="42"/>
      <c r="W227" s="42"/>
      <c r="X227" s="43"/>
      <c r="Y227" s="20"/>
      <c r="Z227" s="20"/>
      <c r="AA227" s="20"/>
      <c r="AB227" s="20"/>
      <c r="AC227" s="20"/>
      <c r="AD227" s="20"/>
      <c r="AE227" s="20"/>
      <c r="AT227" s="14" t="s">
        <v>169</v>
      </c>
      <c r="AU227" s="14" t="s">
        <v>84</v>
      </c>
    </row>
    <row r="228" spans="1:65" s="2" customFormat="1" ht="24.2" customHeight="1">
      <c r="A228" s="20"/>
      <c r="B228" s="197"/>
      <c r="C228" s="126" t="s">
        <v>362</v>
      </c>
      <c r="D228" s="126" t="s">
        <v>182</v>
      </c>
      <c r="E228" s="127" t="s">
        <v>271</v>
      </c>
      <c r="F228" s="128" t="s">
        <v>348</v>
      </c>
      <c r="G228" s="129" t="s">
        <v>336</v>
      </c>
      <c r="H228" s="130">
        <v>20</v>
      </c>
      <c r="I228" s="131"/>
      <c r="J228" s="131"/>
      <c r="K228" s="203">
        <f>ROUND(P228*H228,2)</f>
        <v>0</v>
      </c>
      <c r="L228" s="181"/>
      <c r="M228" s="21"/>
      <c r="N228" s="132" t="s">
        <v>1</v>
      </c>
      <c r="O228" s="118" t="s">
        <v>37</v>
      </c>
      <c r="P228" s="119">
        <f>I228+J228</f>
        <v>0</v>
      </c>
      <c r="Q228" s="119">
        <f>ROUND(I228*H228,2)</f>
        <v>0</v>
      </c>
      <c r="R228" s="119">
        <f>ROUND(J228*H228,2)</f>
        <v>0</v>
      </c>
      <c r="S228" s="42"/>
      <c r="T228" s="120">
        <f>S228*H228</f>
        <v>0</v>
      </c>
      <c r="U228" s="120">
        <v>0</v>
      </c>
      <c r="V228" s="120">
        <f>U228*H228</f>
        <v>0</v>
      </c>
      <c r="W228" s="120">
        <v>0</v>
      </c>
      <c r="X228" s="121">
        <f>W228*H228</f>
        <v>0</v>
      </c>
      <c r="Y228" s="20"/>
      <c r="Z228" s="20"/>
      <c r="AA228" s="20"/>
      <c r="AB228" s="20"/>
      <c r="AC228" s="20"/>
      <c r="AD228" s="20"/>
      <c r="AE228" s="20"/>
      <c r="AR228" s="122" t="s">
        <v>168</v>
      </c>
      <c r="AT228" s="122" t="s">
        <v>182</v>
      </c>
      <c r="AU228" s="122" t="s">
        <v>84</v>
      </c>
      <c r="AY228" s="14" t="s">
        <v>160</v>
      </c>
      <c r="BE228" s="123">
        <f>IF(O228="základní",K228,0)</f>
        <v>0</v>
      </c>
      <c r="BF228" s="123">
        <f>IF(O228="snížená",K228,0)</f>
        <v>0</v>
      </c>
      <c r="BG228" s="123">
        <f>IF(O228="zákl. přenesená",K228,0)</f>
        <v>0</v>
      </c>
      <c r="BH228" s="123">
        <f>IF(O228="sníž. přenesená",K228,0)</f>
        <v>0</v>
      </c>
      <c r="BI228" s="123">
        <f>IF(O228="nulová",K228,0)</f>
        <v>0</v>
      </c>
      <c r="BJ228" s="14" t="s">
        <v>82</v>
      </c>
      <c r="BK228" s="123">
        <f>ROUND(P228*H228,2)</f>
        <v>0</v>
      </c>
      <c r="BL228" s="14" t="s">
        <v>168</v>
      </c>
      <c r="BM228" s="122" t="s">
        <v>349</v>
      </c>
    </row>
    <row r="229" spans="1:47" s="2" customFormat="1" ht="19.5">
      <c r="A229" s="20"/>
      <c r="B229" s="150"/>
      <c r="C229" s="42"/>
      <c r="D229" s="199" t="s">
        <v>169</v>
      </c>
      <c r="E229" s="42"/>
      <c r="F229" s="200" t="s">
        <v>348</v>
      </c>
      <c r="G229" s="42"/>
      <c r="H229" s="42"/>
      <c r="I229" s="201"/>
      <c r="J229" s="201"/>
      <c r="K229" s="151"/>
      <c r="L229" s="20"/>
      <c r="M229" s="21"/>
      <c r="N229" s="124"/>
      <c r="O229" s="125"/>
      <c r="P229" s="42"/>
      <c r="Q229" s="42"/>
      <c r="R229" s="42"/>
      <c r="S229" s="42"/>
      <c r="T229" s="42"/>
      <c r="U229" s="42"/>
      <c r="V229" s="42"/>
      <c r="W229" s="42"/>
      <c r="X229" s="43"/>
      <c r="Y229" s="20"/>
      <c r="Z229" s="20"/>
      <c r="AA229" s="20"/>
      <c r="AB229" s="20"/>
      <c r="AC229" s="20"/>
      <c r="AD229" s="20"/>
      <c r="AE229" s="20"/>
      <c r="AT229" s="14" t="s">
        <v>169</v>
      </c>
      <c r="AU229" s="14" t="s">
        <v>84</v>
      </c>
    </row>
    <row r="230" spans="1:65" s="2" customFormat="1" ht="37.9" customHeight="1">
      <c r="A230" s="20"/>
      <c r="B230" s="197"/>
      <c r="C230" s="126" t="s">
        <v>203</v>
      </c>
      <c r="D230" s="126" t="s">
        <v>182</v>
      </c>
      <c r="E230" s="127" t="s">
        <v>351</v>
      </c>
      <c r="F230" s="128" t="s">
        <v>352</v>
      </c>
      <c r="G230" s="129" t="s">
        <v>353</v>
      </c>
      <c r="H230" s="130">
        <v>1</v>
      </c>
      <c r="I230" s="131"/>
      <c r="J230" s="131"/>
      <c r="K230" s="203">
        <f>ROUND(P230*H230,2)</f>
        <v>0</v>
      </c>
      <c r="L230" s="181"/>
      <c r="M230" s="21"/>
      <c r="N230" s="132" t="s">
        <v>1</v>
      </c>
      <c r="O230" s="118" t="s">
        <v>37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2"/>
      <c r="T230" s="120">
        <f>S230*H230</f>
        <v>0</v>
      </c>
      <c r="U230" s="120">
        <v>7E-05</v>
      </c>
      <c r="V230" s="120">
        <f>U230*H230</f>
        <v>7E-05</v>
      </c>
      <c r="W230" s="120">
        <v>0</v>
      </c>
      <c r="X230" s="121">
        <f>W230*H230</f>
        <v>0</v>
      </c>
      <c r="Y230" s="20"/>
      <c r="Z230" s="20"/>
      <c r="AA230" s="20"/>
      <c r="AB230" s="20"/>
      <c r="AC230" s="20"/>
      <c r="AD230" s="20"/>
      <c r="AE230" s="20"/>
      <c r="AR230" s="122" t="s">
        <v>168</v>
      </c>
      <c r="AT230" s="122" t="s">
        <v>182</v>
      </c>
      <c r="AU230" s="122" t="s">
        <v>84</v>
      </c>
      <c r="AY230" s="14" t="s">
        <v>160</v>
      </c>
      <c r="BE230" s="123">
        <f>IF(O230="základní",K230,0)</f>
        <v>0</v>
      </c>
      <c r="BF230" s="123">
        <f>IF(O230="snížená",K230,0)</f>
        <v>0</v>
      </c>
      <c r="BG230" s="123">
        <f>IF(O230="zákl. přenesená",K230,0)</f>
        <v>0</v>
      </c>
      <c r="BH230" s="123">
        <f>IF(O230="sníž. přenesená",K230,0)</f>
        <v>0</v>
      </c>
      <c r="BI230" s="123">
        <f>IF(O230="nulová",K230,0)</f>
        <v>0</v>
      </c>
      <c r="BJ230" s="14" t="s">
        <v>82</v>
      </c>
      <c r="BK230" s="123">
        <f>ROUND(P230*H230,2)</f>
        <v>0</v>
      </c>
      <c r="BL230" s="14" t="s">
        <v>168</v>
      </c>
      <c r="BM230" s="122" t="s">
        <v>354</v>
      </c>
    </row>
    <row r="231" spans="1:47" s="2" customFormat="1" ht="19.5">
      <c r="A231" s="20"/>
      <c r="B231" s="150"/>
      <c r="C231" s="42"/>
      <c r="D231" s="199" t="s">
        <v>169</v>
      </c>
      <c r="E231" s="42"/>
      <c r="F231" s="200" t="s">
        <v>355</v>
      </c>
      <c r="G231" s="42"/>
      <c r="H231" s="42"/>
      <c r="I231" s="201"/>
      <c r="J231" s="201"/>
      <c r="K231" s="151"/>
      <c r="L231" s="20"/>
      <c r="M231" s="21"/>
      <c r="N231" s="124"/>
      <c r="O231" s="125"/>
      <c r="P231" s="42"/>
      <c r="Q231" s="42"/>
      <c r="R231" s="42"/>
      <c r="S231" s="42"/>
      <c r="T231" s="42"/>
      <c r="U231" s="42"/>
      <c r="V231" s="42"/>
      <c r="W231" s="42"/>
      <c r="X231" s="43"/>
      <c r="Y231" s="20"/>
      <c r="Z231" s="20"/>
      <c r="AA231" s="20"/>
      <c r="AB231" s="20"/>
      <c r="AC231" s="20"/>
      <c r="AD231" s="20"/>
      <c r="AE231" s="20"/>
      <c r="AT231" s="14" t="s">
        <v>169</v>
      </c>
      <c r="AU231" s="14" t="s">
        <v>84</v>
      </c>
    </row>
    <row r="232" spans="2:63" s="12" customFormat="1" ht="22.9" customHeight="1">
      <c r="B232" s="190"/>
      <c r="C232" s="103"/>
      <c r="D232" s="191" t="s">
        <v>73</v>
      </c>
      <c r="E232" s="195" t="s">
        <v>356</v>
      </c>
      <c r="F232" s="195" t="s">
        <v>357</v>
      </c>
      <c r="G232" s="103"/>
      <c r="H232" s="103"/>
      <c r="I232" s="193"/>
      <c r="J232" s="193"/>
      <c r="K232" s="196">
        <f>BK232</f>
        <v>0</v>
      </c>
      <c r="M232" s="100"/>
      <c r="N232" s="102"/>
      <c r="O232" s="103"/>
      <c r="P232" s="103"/>
      <c r="Q232" s="104">
        <f>SUM(Q233:Q240)</f>
        <v>0</v>
      </c>
      <c r="R232" s="104">
        <f>SUM(R233:R240)</f>
        <v>0</v>
      </c>
      <c r="S232" s="103"/>
      <c r="T232" s="105">
        <f>SUM(T233:T240)</f>
        <v>0</v>
      </c>
      <c r="U232" s="103"/>
      <c r="V232" s="105">
        <f>SUM(V233:V240)</f>
        <v>0</v>
      </c>
      <c r="W232" s="103"/>
      <c r="X232" s="106">
        <f>SUM(X233:X240)</f>
        <v>0</v>
      </c>
      <c r="AR232" s="101" t="s">
        <v>82</v>
      </c>
      <c r="AT232" s="107" t="s">
        <v>73</v>
      </c>
      <c r="AU232" s="107" t="s">
        <v>82</v>
      </c>
      <c r="AY232" s="101" t="s">
        <v>160</v>
      </c>
      <c r="BK232" s="108">
        <f>SUM(BK233:BK240)</f>
        <v>0</v>
      </c>
    </row>
    <row r="233" spans="1:65" s="2" customFormat="1" ht="21.75" customHeight="1">
      <c r="A233" s="20"/>
      <c r="B233" s="197"/>
      <c r="C233" s="126" t="s">
        <v>371</v>
      </c>
      <c r="D233" s="126" t="s">
        <v>182</v>
      </c>
      <c r="E233" s="127" t="s">
        <v>358</v>
      </c>
      <c r="F233" s="128" t="s">
        <v>359</v>
      </c>
      <c r="G233" s="129" t="s">
        <v>360</v>
      </c>
      <c r="H233" s="130">
        <v>4.84</v>
      </c>
      <c r="I233" s="131"/>
      <c r="J233" s="131"/>
      <c r="K233" s="203">
        <f>ROUND(P233*H233,2)</f>
        <v>0</v>
      </c>
      <c r="L233" s="181"/>
      <c r="M233" s="21"/>
      <c r="N233" s="132" t="s">
        <v>1</v>
      </c>
      <c r="O233" s="118" t="s">
        <v>37</v>
      </c>
      <c r="P233" s="119">
        <f>I233+J233</f>
        <v>0</v>
      </c>
      <c r="Q233" s="119">
        <f>ROUND(I233*H233,2)</f>
        <v>0</v>
      </c>
      <c r="R233" s="119">
        <f>ROUND(J233*H233,2)</f>
        <v>0</v>
      </c>
      <c r="S233" s="42"/>
      <c r="T233" s="120">
        <f>S233*H233</f>
        <v>0</v>
      </c>
      <c r="U233" s="120">
        <v>0</v>
      </c>
      <c r="V233" s="120">
        <f>U233*H233</f>
        <v>0</v>
      </c>
      <c r="W233" s="120">
        <v>0</v>
      </c>
      <c r="X233" s="121">
        <f>W233*H233</f>
        <v>0</v>
      </c>
      <c r="Y233" s="20"/>
      <c r="Z233" s="20"/>
      <c r="AA233" s="20"/>
      <c r="AB233" s="20"/>
      <c r="AC233" s="20"/>
      <c r="AD233" s="20"/>
      <c r="AE233" s="20"/>
      <c r="AR233" s="122" t="s">
        <v>168</v>
      </c>
      <c r="AT233" s="122" t="s">
        <v>182</v>
      </c>
      <c r="AU233" s="122" t="s">
        <v>84</v>
      </c>
      <c r="AY233" s="14" t="s">
        <v>160</v>
      </c>
      <c r="BE233" s="123">
        <f>IF(O233="základní",K233,0)</f>
        <v>0</v>
      </c>
      <c r="BF233" s="123">
        <f>IF(O233="snížená",K233,0)</f>
        <v>0</v>
      </c>
      <c r="BG233" s="123">
        <f>IF(O233="zákl. přenesená",K233,0)</f>
        <v>0</v>
      </c>
      <c r="BH233" s="123">
        <f>IF(O233="sníž. přenesená",K233,0)</f>
        <v>0</v>
      </c>
      <c r="BI233" s="123">
        <f>IF(O233="nulová",K233,0)</f>
        <v>0</v>
      </c>
      <c r="BJ233" s="14" t="s">
        <v>82</v>
      </c>
      <c r="BK233" s="123">
        <f>ROUND(P233*H233,2)</f>
        <v>0</v>
      </c>
      <c r="BL233" s="14" t="s">
        <v>168</v>
      </c>
      <c r="BM233" s="122" t="s">
        <v>361</v>
      </c>
    </row>
    <row r="234" spans="1:47" s="2" customFormat="1" ht="12">
      <c r="A234" s="20"/>
      <c r="B234" s="150"/>
      <c r="C234" s="42"/>
      <c r="D234" s="199" t="s">
        <v>169</v>
      </c>
      <c r="E234" s="42"/>
      <c r="F234" s="200" t="s">
        <v>359</v>
      </c>
      <c r="G234" s="42"/>
      <c r="H234" s="42"/>
      <c r="I234" s="201"/>
      <c r="J234" s="201"/>
      <c r="K234" s="151"/>
      <c r="L234" s="20"/>
      <c r="M234" s="21"/>
      <c r="N234" s="124"/>
      <c r="O234" s="125"/>
      <c r="P234" s="42"/>
      <c r="Q234" s="42"/>
      <c r="R234" s="42"/>
      <c r="S234" s="42"/>
      <c r="T234" s="42"/>
      <c r="U234" s="42"/>
      <c r="V234" s="42"/>
      <c r="W234" s="42"/>
      <c r="X234" s="43"/>
      <c r="Y234" s="20"/>
      <c r="Z234" s="20"/>
      <c r="AA234" s="20"/>
      <c r="AB234" s="20"/>
      <c r="AC234" s="20"/>
      <c r="AD234" s="20"/>
      <c r="AE234" s="20"/>
      <c r="AT234" s="14" t="s">
        <v>169</v>
      </c>
      <c r="AU234" s="14" t="s">
        <v>84</v>
      </c>
    </row>
    <row r="235" spans="1:65" s="2" customFormat="1" ht="24.2" customHeight="1">
      <c r="A235" s="20"/>
      <c r="B235" s="197"/>
      <c r="C235" s="126" t="s">
        <v>207</v>
      </c>
      <c r="D235" s="126" t="s">
        <v>182</v>
      </c>
      <c r="E235" s="127" t="s">
        <v>363</v>
      </c>
      <c r="F235" s="128" t="s">
        <v>364</v>
      </c>
      <c r="G235" s="129" t="s">
        <v>360</v>
      </c>
      <c r="H235" s="130">
        <v>4.84</v>
      </c>
      <c r="I235" s="131"/>
      <c r="J235" s="131"/>
      <c r="K235" s="203">
        <f>ROUND(P235*H235,2)</f>
        <v>0</v>
      </c>
      <c r="L235" s="181"/>
      <c r="M235" s="21"/>
      <c r="N235" s="132" t="s">
        <v>1</v>
      </c>
      <c r="O235" s="118" t="s">
        <v>37</v>
      </c>
      <c r="P235" s="119">
        <f>I235+J235</f>
        <v>0</v>
      </c>
      <c r="Q235" s="119">
        <f>ROUND(I235*H235,2)</f>
        <v>0</v>
      </c>
      <c r="R235" s="119">
        <f>ROUND(J235*H235,2)</f>
        <v>0</v>
      </c>
      <c r="S235" s="42"/>
      <c r="T235" s="120">
        <f>S235*H235</f>
        <v>0</v>
      </c>
      <c r="U235" s="120">
        <v>0</v>
      </c>
      <c r="V235" s="120">
        <f>U235*H235</f>
        <v>0</v>
      </c>
      <c r="W235" s="120">
        <v>0</v>
      </c>
      <c r="X235" s="121">
        <f>W235*H235</f>
        <v>0</v>
      </c>
      <c r="Y235" s="20"/>
      <c r="Z235" s="20"/>
      <c r="AA235" s="20"/>
      <c r="AB235" s="20"/>
      <c r="AC235" s="20"/>
      <c r="AD235" s="20"/>
      <c r="AE235" s="20"/>
      <c r="AR235" s="122" t="s">
        <v>168</v>
      </c>
      <c r="AT235" s="122" t="s">
        <v>182</v>
      </c>
      <c r="AU235" s="122" t="s">
        <v>84</v>
      </c>
      <c r="AY235" s="14" t="s">
        <v>160</v>
      </c>
      <c r="BE235" s="123">
        <f>IF(O235="základní",K235,0)</f>
        <v>0</v>
      </c>
      <c r="BF235" s="123">
        <f>IF(O235="snížená",K235,0)</f>
        <v>0</v>
      </c>
      <c r="BG235" s="123">
        <f>IF(O235="zákl. přenesená",K235,0)</f>
        <v>0</v>
      </c>
      <c r="BH235" s="123">
        <f>IF(O235="sníž. přenesená",K235,0)</f>
        <v>0</v>
      </c>
      <c r="BI235" s="123">
        <f>IF(O235="nulová",K235,0)</f>
        <v>0</v>
      </c>
      <c r="BJ235" s="14" t="s">
        <v>82</v>
      </c>
      <c r="BK235" s="123">
        <f>ROUND(P235*H235,2)</f>
        <v>0</v>
      </c>
      <c r="BL235" s="14" t="s">
        <v>168</v>
      </c>
      <c r="BM235" s="122" t="s">
        <v>365</v>
      </c>
    </row>
    <row r="236" spans="1:47" s="2" customFormat="1" ht="12">
      <c r="A236" s="20"/>
      <c r="B236" s="150"/>
      <c r="C236" s="42"/>
      <c r="D236" s="199" t="s">
        <v>169</v>
      </c>
      <c r="E236" s="42"/>
      <c r="F236" s="200" t="s">
        <v>364</v>
      </c>
      <c r="G236" s="42"/>
      <c r="H236" s="42"/>
      <c r="I236" s="201"/>
      <c r="J236" s="201"/>
      <c r="K236" s="151"/>
      <c r="L236" s="20"/>
      <c r="M236" s="21"/>
      <c r="N236" s="124"/>
      <c r="O236" s="125"/>
      <c r="P236" s="42"/>
      <c r="Q236" s="42"/>
      <c r="R236" s="42"/>
      <c r="S236" s="42"/>
      <c r="T236" s="42"/>
      <c r="U236" s="42"/>
      <c r="V236" s="42"/>
      <c r="W236" s="42"/>
      <c r="X236" s="43"/>
      <c r="Y236" s="20"/>
      <c r="Z236" s="20"/>
      <c r="AA236" s="20"/>
      <c r="AB236" s="20"/>
      <c r="AC236" s="20"/>
      <c r="AD236" s="20"/>
      <c r="AE236" s="20"/>
      <c r="AT236" s="14" t="s">
        <v>169</v>
      </c>
      <c r="AU236" s="14" t="s">
        <v>84</v>
      </c>
    </row>
    <row r="237" spans="1:65" s="2" customFormat="1" ht="33" customHeight="1">
      <c r="A237" s="20"/>
      <c r="B237" s="197"/>
      <c r="C237" s="126" t="s">
        <v>381</v>
      </c>
      <c r="D237" s="126" t="s">
        <v>182</v>
      </c>
      <c r="E237" s="127" t="s">
        <v>366</v>
      </c>
      <c r="F237" s="128" t="s">
        <v>367</v>
      </c>
      <c r="G237" s="129" t="s">
        <v>360</v>
      </c>
      <c r="H237" s="130">
        <v>3.63</v>
      </c>
      <c r="I237" s="131"/>
      <c r="J237" s="131"/>
      <c r="K237" s="203">
        <f>ROUND(P237*H237,2)</f>
        <v>0</v>
      </c>
      <c r="L237" s="181"/>
      <c r="M237" s="21"/>
      <c r="N237" s="132" t="s">
        <v>1</v>
      </c>
      <c r="O237" s="118" t="s">
        <v>37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2"/>
      <c r="T237" s="120">
        <f>S237*H237</f>
        <v>0</v>
      </c>
      <c r="U237" s="120">
        <v>0</v>
      </c>
      <c r="V237" s="120">
        <f>U237*H237</f>
        <v>0</v>
      </c>
      <c r="W237" s="120">
        <v>0</v>
      </c>
      <c r="X237" s="121">
        <f>W237*H237</f>
        <v>0</v>
      </c>
      <c r="Y237" s="20"/>
      <c r="Z237" s="20"/>
      <c r="AA237" s="20"/>
      <c r="AB237" s="20"/>
      <c r="AC237" s="20"/>
      <c r="AD237" s="20"/>
      <c r="AE237" s="20"/>
      <c r="AR237" s="122" t="s">
        <v>168</v>
      </c>
      <c r="AT237" s="122" t="s">
        <v>182</v>
      </c>
      <c r="AU237" s="122" t="s">
        <v>84</v>
      </c>
      <c r="AY237" s="14" t="s">
        <v>160</v>
      </c>
      <c r="BE237" s="123">
        <f>IF(O237="základní",K237,0)</f>
        <v>0</v>
      </c>
      <c r="BF237" s="123">
        <f>IF(O237="snížená",K237,0)</f>
        <v>0</v>
      </c>
      <c r="BG237" s="123">
        <f>IF(O237="zákl. přenesená",K237,0)</f>
        <v>0</v>
      </c>
      <c r="BH237" s="123">
        <f>IF(O237="sníž. přenesená",K237,0)</f>
        <v>0</v>
      </c>
      <c r="BI237" s="123">
        <f>IF(O237="nulová",K237,0)</f>
        <v>0</v>
      </c>
      <c r="BJ237" s="14" t="s">
        <v>82</v>
      </c>
      <c r="BK237" s="123">
        <f>ROUND(P237*H237,2)</f>
        <v>0</v>
      </c>
      <c r="BL237" s="14" t="s">
        <v>168</v>
      </c>
      <c r="BM237" s="122" t="s">
        <v>368</v>
      </c>
    </row>
    <row r="238" spans="1:47" s="2" customFormat="1" ht="19.5">
      <c r="A238" s="20"/>
      <c r="B238" s="150"/>
      <c r="C238" s="42"/>
      <c r="D238" s="199" t="s">
        <v>169</v>
      </c>
      <c r="E238" s="42"/>
      <c r="F238" s="200" t="s">
        <v>367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169</v>
      </c>
      <c r="AU238" s="14" t="s">
        <v>84</v>
      </c>
    </row>
    <row r="239" spans="1:65" s="2" customFormat="1" ht="33" customHeight="1">
      <c r="A239" s="20"/>
      <c r="B239" s="197"/>
      <c r="C239" s="126" t="s">
        <v>211</v>
      </c>
      <c r="D239" s="126" t="s">
        <v>182</v>
      </c>
      <c r="E239" s="127" t="s">
        <v>440</v>
      </c>
      <c r="F239" s="128" t="s">
        <v>441</v>
      </c>
      <c r="G239" s="129" t="s">
        <v>360</v>
      </c>
      <c r="H239" s="130">
        <v>1.21</v>
      </c>
      <c r="I239" s="131"/>
      <c r="J239" s="131"/>
      <c r="K239" s="203">
        <f>ROUND(P239*H239,2)</f>
        <v>0</v>
      </c>
      <c r="L239" s="181"/>
      <c r="M239" s="21"/>
      <c r="N239" s="132" t="s">
        <v>1</v>
      </c>
      <c r="O239" s="118" t="s">
        <v>37</v>
      </c>
      <c r="P239" s="119">
        <f>I239+J239</f>
        <v>0</v>
      </c>
      <c r="Q239" s="119">
        <f>ROUND(I239*H239,2)</f>
        <v>0</v>
      </c>
      <c r="R239" s="119">
        <f>ROUND(J239*H239,2)</f>
        <v>0</v>
      </c>
      <c r="S239" s="42"/>
      <c r="T239" s="120">
        <f>S239*H239</f>
        <v>0</v>
      </c>
      <c r="U239" s="120">
        <v>0</v>
      </c>
      <c r="V239" s="120">
        <f>U239*H239</f>
        <v>0</v>
      </c>
      <c r="W239" s="120">
        <v>0</v>
      </c>
      <c r="X239" s="121">
        <f>W239*H239</f>
        <v>0</v>
      </c>
      <c r="Y239" s="20"/>
      <c r="Z239" s="20"/>
      <c r="AA239" s="20"/>
      <c r="AB239" s="20"/>
      <c r="AC239" s="20"/>
      <c r="AD239" s="20"/>
      <c r="AE239" s="20"/>
      <c r="AR239" s="122" t="s">
        <v>168</v>
      </c>
      <c r="AT239" s="122" t="s">
        <v>182</v>
      </c>
      <c r="AU239" s="122" t="s">
        <v>84</v>
      </c>
      <c r="AY239" s="14" t="s">
        <v>160</v>
      </c>
      <c r="BE239" s="123">
        <f>IF(O239="základní",K239,0)</f>
        <v>0</v>
      </c>
      <c r="BF239" s="123">
        <f>IF(O239="snížená",K239,0)</f>
        <v>0</v>
      </c>
      <c r="BG239" s="123">
        <f>IF(O239="zákl. přenesená",K239,0)</f>
        <v>0</v>
      </c>
      <c r="BH239" s="123">
        <f>IF(O239="sníž. přenesená",K239,0)</f>
        <v>0</v>
      </c>
      <c r="BI239" s="123">
        <f>IF(O239="nulová",K239,0)</f>
        <v>0</v>
      </c>
      <c r="BJ239" s="14" t="s">
        <v>82</v>
      </c>
      <c r="BK239" s="123">
        <f>ROUND(P239*H239,2)</f>
        <v>0</v>
      </c>
      <c r="BL239" s="14" t="s">
        <v>168</v>
      </c>
      <c r="BM239" s="122" t="s">
        <v>442</v>
      </c>
    </row>
    <row r="240" spans="1:47" s="2" customFormat="1" ht="19.5">
      <c r="A240" s="20"/>
      <c r="B240" s="150"/>
      <c r="C240" s="42"/>
      <c r="D240" s="199" t="s">
        <v>169</v>
      </c>
      <c r="E240" s="42"/>
      <c r="F240" s="200" t="s">
        <v>441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169</v>
      </c>
      <c r="AU240" s="14" t="s">
        <v>84</v>
      </c>
    </row>
    <row r="241" spans="2:63" s="12" customFormat="1" ht="25.9" customHeight="1">
      <c r="B241" s="190"/>
      <c r="C241" s="103"/>
      <c r="D241" s="191" t="s">
        <v>73</v>
      </c>
      <c r="E241" s="192" t="s">
        <v>369</v>
      </c>
      <c r="F241" s="192" t="s">
        <v>370</v>
      </c>
      <c r="G241" s="103"/>
      <c r="H241" s="103"/>
      <c r="I241" s="193"/>
      <c r="J241" s="193"/>
      <c r="K241" s="194">
        <f>BK241</f>
        <v>0</v>
      </c>
      <c r="M241" s="100"/>
      <c r="N241" s="102"/>
      <c r="O241" s="103"/>
      <c r="P241" s="103"/>
      <c r="Q241" s="104">
        <f>SUM(Q242:Q266)</f>
        <v>0</v>
      </c>
      <c r="R241" s="104">
        <f>SUM(R242:R266)</f>
        <v>0</v>
      </c>
      <c r="S241" s="103"/>
      <c r="T241" s="105">
        <f>SUM(T242:T266)</f>
        <v>0</v>
      </c>
      <c r="U241" s="103"/>
      <c r="V241" s="105">
        <f>SUM(V242:V266)</f>
        <v>0</v>
      </c>
      <c r="W241" s="103"/>
      <c r="X241" s="106">
        <f>SUM(X242:X266)</f>
        <v>0</v>
      </c>
      <c r="AR241" s="101" t="s">
        <v>186</v>
      </c>
      <c r="AT241" s="107" t="s">
        <v>73</v>
      </c>
      <c r="AU241" s="107" t="s">
        <v>74</v>
      </c>
      <c r="AY241" s="101" t="s">
        <v>160</v>
      </c>
      <c r="BK241" s="108">
        <f>SUM(BK242:BK266)</f>
        <v>0</v>
      </c>
    </row>
    <row r="242" spans="1:65" s="2" customFormat="1" ht="16.5" customHeight="1">
      <c r="A242" s="20"/>
      <c r="B242" s="197"/>
      <c r="C242" s="126" t="s">
        <v>389</v>
      </c>
      <c r="D242" s="126" t="s">
        <v>182</v>
      </c>
      <c r="E242" s="127" t="s">
        <v>372</v>
      </c>
      <c r="F242" s="128" t="s">
        <v>373</v>
      </c>
      <c r="G242" s="129" t="s">
        <v>166</v>
      </c>
      <c r="H242" s="130">
        <v>1</v>
      </c>
      <c r="I242" s="131"/>
      <c r="J242" s="131"/>
      <c r="K242" s="203">
        <f>ROUND(P242*H242,2)</f>
        <v>0</v>
      </c>
      <c r="L242" s="181"/>
      <c r="M242" s="21"/>
      <c r="N242" s="132" t="s">
        <v>1</v>
      </c>
      <c r="O242" s="118" t="s">
        <v>37</v>
      </c>
      <c r="P242" s="119">
        <f>I242+J242</f>
        <v>0</v>
      </c>
      <c r="Q242" s="119">
        <f>ROUND(I242*H242,2)</f>
        <v>0</v>
      </c>
      <c r="R242" s="119">
        <f>ROUND(J242*H242,2)</f>
        <v>0</v>
      </c>
      <c r="S242" s="42"/>
      <c r="T242" s="120">
        <f>S242*H242</f>
        <v>0</v>
      </c>
      <c r="U242" s="120">
        <v>0</v>
      </c>
      <c r="V242" s="120">
        <f>U242*H242</f>
        <v>0</v>
      </c>
      <c r="W242" s="120">
        <v>0</v>
      </c>
      <c r="X242" s="121">
        <f>W242*H242</f>
        <v>0</v>
      </c>
      <c r="Y242" s="20"/>
      <c r="Z242" s="20"/>
      <c r="AA242" s="20"/>
      <c r="AB242" s="20"/>
      <c r="AC242" s="20"/>
      <c r="AD242" s="20"/>
      <c r="AE242" s="20"/>
      <c r="AR242" s="122" t="s">
        <v>374</v>
      </c>
      <c r="AT242" s="122" t="s">
        <v>182</v>
      </c>
      <c r="AU242" s="122" t="s">
        <v>82</v>
      </c>
      <c r="AY242" s="14" t="s">
        <v>160</v>
      </c>
      <c r="BE242" s="123">
        <f>IF(O242="základní",K242,0)</f>
        <v>0</v>
      </c>
      <c r="BF242" s="123">
        <f>IF(O242="snížená",K242,0)</f>
        <v>0</v>
      </c>
      <c r="BG242" s="123">
        <f>IF(O242="zákl. přenesená",K242,0)</f>
        <v>0</v>
      </c>
      <c r="BH242" s="123">
        <f>IF(O242="sníž. přenesená",K242,0)</f>
        <v>0</v>
      </c>
      <c r="BI242" s="123">
        <f>IF(O242="nulová",K242,0)</f>
        <v>0</v>
      </c>
      <c r="BJ242" s="14" t="s">
        <v>82</v>
      </c>
      <c r="BK242" s="123">
        <f>ROUND(P242*H242,2)</f>
        <v>0</v>
      </c>
      <c r="BL242" s="14" t="s">
        <v>374</v>
      </c>
      <c r="BM242" s="122" t="s">
        <v>375</v>
      </c>
    </row>
    <row r="243" spans="1:47" s="2" customFormat="1" ht="12">
      <c r="A243" s="20"/>
      <c r="B243" s="150"/>
      <c r="C243" s="42"/>
      <c r="D243" s="199" t="s">
        <v>169</v>
      </c>
      <c r="E243" s="42"/>
      <c r="F243" s="200" t="s">
        <v>373</v>
      </c>
      <c r="G243" s="42"/>
      <c r="H243" s="42"/>
      <c r="I243" s="201"/>
      <c r="J243" s="201"/>
      <c r="K243" s="151"/>
      <c r="L243" s="20"/>
      <c r="M243" s="21"/>
      <c r="N243" s="124"/>
      <c r="O243" s="125"/>
      <c r="P243" s="42"/>
      <c r="Q243" s="42"/>
      <c r="R243" s="42"/>
      <c r="S243" s="42"/>
      <c r="T243" s="42"/>
      <c r="U243" s="42"/>
      <c r="V243" s="42"/>
      <c r="W243" s="42"/>
      <c r="X243" s="43"/>
      <c r="Y243" s="20"/>
      <c r="Z243" s="20"/>
      <c r="AA243" s="20"/>
      <c r="AB243" s="20"/>
      <c r="AC243" s="20"/>
      <c r="AD243" s="20"/>
      <c r="AE243" s="20"/>
      <c r="AT243" s="14" t="s">
        <v>169</v>
      </c>
      <c r="AU243" s="14" t="s">
        <v>82</v>
      </c>
    </row>
    <row r="244" spans="1:65" s="2" customFormat="1" ht="16.5" customHeight="1">
      <c r="A244" s="20"/>
      <c r="B244" s="197"/>
      <c r="C244" s="126" t="s">
        <v>215</v>
      </c>
      <c r="D244" s="126" t="s">
        <v>182</v>
      </c>
      <c r="E244" s="127" t="s">
        <v>376</v>
      </c>
      <c r="F244" s="128" t="s">
        <v>377</v>
      </c>
      <c r="G244" s="129" t="s">
        <v>286</v>
      </c>
      <c r="H244" s="130">
        <v>1</v>
      </c>
      <c r="I244" s="131"/>
      <c r="J244" s="131"/>
      <c r="K244" s="203">
        <f>ROUND(P244*H244,2)</f>
        <v>0</v>
      </c>
      <c r="L244" s="181"/>
      <c r="M244" s="21"/>
      <c r="N244" s="132" t="s">
        <v>1</v>
      </c>
      <c r="O244" s="118" t="s">
        <v>37</v>
      </c>
      <c r="P244" s="119">
        <f>I244+J244</f>
        <v>0</v>
      </c>
      <c r="Q244" s="119">
        <f>ROUND(I244*H244,2)</f>
        <v>0</v>
      </c>
      <c r="R244" s="119">
        <f>ROUND(J244*H244,2)</f>
        <v>0</v>
      </c>
      <c r="S244" s="42"/>
      <c r="T244" s="120">
        <f>S244*H244</f>
        <v>0</v>
      </c>
      <c r="U244" s="120">
        <v>0</v>
      </c>
      <c r="V244" s="120">
        <f>U244*H244</f>
        <v>0</v>
      </c>
      <c r="W244" s="120">
        <v>0</v>
      </c>
      <c r="X244" s="121">
        <f>W244*H244</f>
        <v>0</v>
      </c>
      <c r="Y244" s="20"/>
      <c r="Z244" s="20"/>
      <c r="AA244" s="20"/>
      <c r="AB244" s="20"/>
      <c r="AC244" s="20"/>
      <c r="AD244" s="20"/>
      <c r="AE244" s="20"/>
      <c r="AR244" s="122" t="s">
        <v>168</v>
      </c>
      <c r="AT244" s="122" t="s">
        <v>182</v>
      </c>
      <c r="AU244" s="122" t="s">
        <v>82</v>
      </c>
      <c r="AY244" s="14" t="s">
        <v>160</v>
      </c>
      <c r="BE244" s="123">
        <f>IF(O244="základní",K244,0)</f>
        <v>0</v>
      </c>
      <c r="BF244" s="123">
        <f>IF(O244="snížená",K244,0)</f>
        <v>0</v>
      </c>
      <c r="BG244" s="123">
        <f>IF(O244="zákl. přenesená",K244,0)</f>
        <v>0</v>
      </c>
      <c r="BH244" s="123">
        <f>IF(O244="sníž. přenesená",K244,0)</f>
        <v>0</v>
      </c>
      <c r="BI244" s="123">
        <f>IF(O244="nulová",K244,0)</f>
        <v>0</v>
      </c>
      <c r="BJ244" s="14" t="s">
        <v>82</v>
      </c>
      <c r="BK244" s="123">
        <f>ROUND(P244*H244,2)</f>
        <v>0</v>
      </c>
      <c r="BL244" s="14" t="s">
        <v>168</v>
      </c>
      <c r="BM244" s="122" t="s">
        <v>460</v>
      </c>
    </row>
    <row r="245" spans="1:47" s="2" customFormat="1" ht="12">
      <c r="A245" s="20"/>
      <c r="B245" s="150"/>
      <c r="C245" s="42"/>
      <c r="D245" s="199" t="s">
        <v>169</v>
      </c>
      <c r="E245" s="42"/>
      <c r="F245" s="200" t="s">
        <v>379</v>
      </c>
      <c r="G245" s="42"/>
      <c r="H245" s="42"/>
      <c r="I245" s="201"/>
      <c r="J245" s="201"/>
      <c r="K245" s="151"/>
      <c r="L245" s="20"/>
      <c r="M245" s="21"/>
      <c r="N245" s="124"/>
      <c r="O245" s="125"/>
      <c r="P245" s="42"/>
      <c r="Q245" s="42"/>
      <c r="R245" s="42"/>
      <c r="S245" s="42"/>
      <c r="T245" s="42"/>
      <c r="U245" s="42"/>
      <c r="V245" s="42"/>
      <c r="W245" s="42"/>
      <c r="X245" s="43"/>
      <c r="Y245" s="20"/>
      <c r="Z245" s="20"/>
      <c r="AA245" s="20"/>
      <c r="AB245" s="20"/>
      <c r="AC245" s="20"/>
      <c r="AD245" s="20"/>
      <c r="AE245" s="20"/>
      <c r="AT245" s="14" t="s">
        <v>169</v>
      </c>
      <c r="AU245" s="14" t="s">
        <v>82</v>
      </c>
    </row>
    <row r="246" spans="1:47" s="2" customFormat="1" ht="58.5">
      <c r="A246" s="20"/>
      <c r="B246" s="150"/>
      <c r="C246" s="42"/>
      <c r="D246" s="199" t="s">
        <v>171</v>
      </c>
      <c r="E246" s="42"/>
      <c r="F246" s="202" t="s">
        <v>380</v>
      </c>
      <c r="G246" s="42"/>
      <c r="H246" s="42"/>
      <c r="I246" s="201"/>
      <c r="J246" s="201"/>
      <c r="K246" s="151"/>
      <c r="L246" s="20"/>
      <c r="M246" s="21"/>
      <c r="N246" s="124"/>
      <c r="O246" s="125"/>
      <c r="P246" s="42"/>
      <c r="Q246" s="42"/>
      <c r="R246" s="42"/>
      <c r="S246" s="42"/>
      <c r="T246" s="42"/>
      <c r="U246" s="42"/>
      <c r="V246" s="42"/>
      <c r="W246" s="42"/>
      <c r="X246" s="43"/>
      <c r="Y246" s="20"/>
      <c r="Z246" s="20"/>
      <c r="AA246" s="20"/>
      <c r="AB246" s="20"/>
      <c r="AC246" s="20"/>
      <c r="AD246" s="20"/>
      <c r="AE246" s="20"/>
      <c r="AT246" s="14" t="s">
        <v>171</v>
      </c>
      <c r="AU246" s="14" t="s">
        <v>82</v>
      </c>
    </row>
    <row r="247" spans="1:65" s="2" customFormat="1" ht="16.5" customHeight="1">
      <c r="A247" s="20"/>
      <c r="B247" s="197"/>
      <c r="C247" s="126" t="s">
        <v>396</v>
      </c>
      <c r="D247" s="126" t="s">
        <v>182</v>
      </c>
      <c r="E247" s="127" t="s">
        <v>382</v>
      </c>
      <c r="F247" s="128" t="s">
        <v>383</v>
      </c>
      <c r="G247" s="129" t="s">
        <v>166</v>
      </c>
      <c r="H247" s="130">
        <v>1</v>
      </c>
      <c r="I247" s="131"/>
      <c r="J247" s="131"/>
      <c r="K247" s="203">
        <f>ROUND(P247*H247,2)</f>
        <v>0</v>
      </c>
      <c r="L247" s="181"/>
      <c r="M247" s="21"/>
      <c r="N247" s="132" t="s">
        <v>1</v>
      </c>
      <c r="O247" s="118" t="s">
        <v>37</v>
      </c>
      <c r="P247" s="119">
        <f>I247+J247</f>
        <v>0</v>
      </c>
      <c r="Q247" s="119">
        <f>ROUND(I247*H247,2)</f>
        <v>0</v>
      </c>
      <c r="R247" s="119">
        <f>ROUND(J247*H247,2)</f>
        <v>0</v>
      </c>
      <c r="S247" s="42"/>
      <c r="T247" s="120">
        <f>S247*H247</f>
        <v>0</v>
      </c>
      <c r="U247" s="120">
        <v>0</v>
      </c>
      <c r="V247" s="120">
        <f>U247*H247</f>
        <v>0</v>
      </c>
      <c r="W247" s="120">
        <v>0</v>
      </c>
      <c r="X247" s="121">
        <f>W247*H247</f>
        <v>0</v>
      </c>
      <c r="Y247" s="20"/>
      <c r="Z247" s="20"/>
      <c r="AA247" s="20"/>
      <c r="AB247" s="20"/>
      <c r="AC247" s="20"/>
      <c r="AD247" s="20"/>
      <c r="AE247" s="20"/>
      <c r="AR247" s="122" t="s">
        <v>374</v>
      </c>
      <c r="AT247" s="122" t="s">
        <v>182</v>
      </c>
      <c r="AU247" s="122" t="s">
        <v>82</v>
      </c>
      <c r="AY247" s="14" t="s">
        <v>160</v>
      </c>
      <c r="BE247" s="123">
        <f>IF(O247="základní",K247,0)</f>
        <v>0</v>
      </c>
      <c r="BF247" s="123">
        <f>IF(O247="snížená",K247,0)</f>
        <v>0</v>
      </c>
      <c r="BG247" s="123">
        <f>IF(O247="zákl. přenesená",K247,0)</f>
        <v>0</v>
      </c>
      <c r="BH247" s="123">
        <f>IF(O247="sníž. přenesená",K247,0)</f>
        <v>0</v>
      </c>
      <c r="BI247" s="123">
        <f>IF(O247="nulová",K247,0)</f>
        <v>0</v>
      </c>
      <c r="BJ247" s="14" t="s">
        <v>82</v>
      </c>
      <c r="BK247" s="123">
        <f>ROUND(P247*H247,2)</f>
        <v>0</v>
      </c>
      <c r="BL247" s="14" t="s">
        <v>374</v>
      </c>
      <c r="BM247" s="122" t="s">
        <v>384</v>
      </c>
    </row>
    <row r="248" spans="1:47" s="2" customFormat="1" ht="12">
      <c r="A248" s="20"/>
      <c r="B248" s="150"/>
      <c r="C248" s="42"/>
      <c r="D248" s="199" t="s">
        <v>169</v>
      </c>
      <c r="E248" s="42"/>
      <c r="F248" s="200" t="s">
        <v>383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169</v>
      </c>
      <c r="AU248" s="14" t="s">
        <v>82</v>
      </c>
    </row>
    <row r="249" spans="1:65" s="2" customFormat="1" ht="16.5" customHeight="1">
      <c r="A249" s="20"/>
      <c r="B249" s="197"/>
      <c r="C249" s="126" t="s">
        <v>219</v>
      </c>
      <c r="D249" s="126" t="s">
        <v>182</v>
      </c>
      <c r="E249" s="127" t="s">
        <v>385</v>
      </c>
      <c r="F249" s="128" t="s">
        <v>386</v>
      </c>
      <c r="G249" s="129" t="s">
        <v>166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374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374</v>
      </c>
      <c r="BM249" s="122" t="s">
        <v>387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388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65" s="2" customFormat="1" ht="16.5" customHeight="1">
      <c r="A251" s="20"/>
      <c r="B251" s="197"/>
      <c r="C251" s="126" t="s">
        <v>405</v>
      </c>
      <c r="D251" s="126" t="s">
        <v>182</v>
      </c>
      <c r="E251" s="127" t="s">
        <v>390</v>
      </c>
      <c r="F251" s="128" t="s">
        <v>391</v>
      </c>
      <c r="G251" s="129" t="s">
        <v>297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392</v>
      </c>
    </row>
    <row r="252" spans="1:47" s="2" customFormat="1" ht="12">
      <c r="A252" s="20"/>
      <c r="B252" s="150"/>
      <c r="C252" s="42"/>
      <c r="D252" s="199" t="s">
        <v>169</v>
      </c>
      <c r="E252" s="42"/>
      <c r="F252" s="200" t="s">
        <v>391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65" s="2" customFormat="1" ht="16.5" customHeight="1">
      <c r="A253" s="20"/>
      <c r="B253" s="197"/>
      <c r="C253" s="126" t="s">
        <v>410</v>
      </c>
      <c r="D253" s="126" t="s">
        <v>182</v>
      </c>
      <c r="E253" s="127" t="s">
        <v>393</v>
      </c>
      <c r="F253" s="128" t="s">
        <v>1</v>
      </c>
      <c r="G253" s="129" t="s">
        <v>166</v>
      </c>
      <c r="H253" s="130">
        <v>1</v>
      </c>
      <c r="I253" s="131"/>
      <c r="J253" s="131"/>
      <c r="K253" s="203">
        <f>ROUND(P253*H253,2)</f>
        <v>0</v>
      </c>
      <c r="L253" s="181"/>
      <c r="M253" s="21"/>
      <c r="N253" s="132" t="s">
        <v>1</v>
      </c>
      <c r="O253" s="118" t="s">
        <v>37</v>
      </c>
      <c r="P253" s="119">
        <f>I253+J253</f>
        <v>0</v>
      </c>
      <c r="Q253" s="119">
        <f>ROUND(I253*H253,2)</f>
        <v>0</v>
      </c>
      <c r="R253" s="119">
        <f>ROUND(J253*H253,2)</f>
        <v>0</v>
      </c>
      <c r="S253" s="42"/>
      <c r="T253" s="120">
        <f>S253*H253</f>
        <v>0</v>
      </c>
      <c r="U253" s="120">
        <v>0</v>
      </c>
      <c r="V253" s="120">
        <f>U253*H253</f>
        <v>0</v>
      </c>
      <c r="W253" s="120">
        <v>0</v>
      </c>
      <c r="X253" s="121">
        <f>W253*H253</f>
        <v>0</v>
      </c>
      <c r="Y253" s="20"/>
      <c r="Z253" s="20"/>
      <c r="AA253" s="20"/>
      <c r="AB253" s="20"/>
      <c r="AC253" s="20"/>
      <c r="AD253" s="20"/>
      <c r="AE253" s="20"/>
      <c r="AR253" s="122" t="s">
        <v>374</v>
      </c>
      <c r="AT253" s="122" t="s">
        <v>182</v>
      </c>
      <c r="AU253" s="122" t="s">
        <v>82</v>
      </c>
      <c r="AY253" s="14" t="s">
        <v>160</v>
      </c>
      <c r="BE253" s="123">
        <f>IF(O253="základní",K253,0)</f>
        <v>0</v>
      </c>
      <c r="BF253" s="123">
        <f>IF(O253="snížená",K253,0)</f>
        <v>0</v>
      </c>
      <c r="BG253" s="123">
        <f>IF(O253="zákl. přenesená",K253,0)</f>
        <v>0</v>
      </c>
      <c r="BH253" s="123">
        <f>IF(O253="sníž. přenesená",K253,0)</f>
        <v>0</v>
      </c>
      <c r="BI253" s="123">
        <f>IF(O253="nulová",K253,0)</f>
        <v>0</v>
      </c>
      <c r="BJ253" s="14" t="s">
        <v>82</v>
      </c>
      <c r="BK253" s="123">
        <f>ROUND(P253*H253,2)</f>
        <v>0</v>
      </c>
      <c r="BL253" s="14" t="s">
        <v>374</v>
      </c>
      <c r="BM253" s="122" t="s">
        <v>394</v>
      </c>
    </row>
    <row r="254" spans="1:47" s="2" customFormat="1" ht="19.5">
      <c r="A254" s="20"/>
      <c r="B254" s="150"/>
      <c r="C254" s="42"/>
      <c r="D254" s="199" t="s">
        <v>169</v>
      </c>
      <c r="E254" s="42"/>
      <c r="F254" s="200" t="s">
        <v>395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169</v>
      </c>
      <c r="AU254" s="14" t="s">
        <v>82</v>
      </c>
    </row>
    <row r="255" spans="1:65" s="2" customFormat="1" ht="16.5" customHeight="1">
      <c r="A255" s="20"/>
      <c r="B255" s="197"/>
      <c r="C255" s="126" t="s">
        <v>414</v>
      </c>
      <c r="D255" s="126" t="s">
        <v>182</v>
      </c>
      <c r="E255" s="127" t="s">
        <v>397</v>
      </c>
      <c r="F255" s="128" t="s">
        <v>398</v>
      </c>
      <c r="G255" s="129" t="s">
        <v>166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168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168</v>
      </c>
      <c r="BM255" s="122" t="s">
        <v>399</v>
      </c>
    </row>
    <row r="256" spans="1:47" s="2" customFormat="1" ht="12">
      <c r="A256" s="20"/>
      <c r="B256" s="150"/>
      <c r="C256" s="42"/>
      <c r="D256" s="199" t="s">
        <v>169</v>
      </c>
      <c r="E256" s="42"/>
      <c r="F256" s="200" t="s">
        <v>398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65" s="2" customFormat="1" ht="16.5" customHeight="1">
      <c r="A257" s="20"/>
      <c r="B257" s="197"/>
      <c r="C257" s="126" t="s">
        <v>223</v>
      </c>
      <c r="D257" s="126" t="s">
        <v>182</v>
      </c>
      <c r="E257" s="127" t="s">
        <v>400</v>
      </c>
      <c r="F257" s="128" t="s">
        <v>401</v>
      </c>
      <c r="G257" s="129" t="s">
        <v>286</v>
      </c>
      <c r="H257" s="130">
        <v>1</v>
      </c>
      <c r="I257" s="131"/>
      <c r="J257" s="131"/>
      <c r="K257" s="203">
        <f>ROUND(P257*H257,2)</f>
        <v>0</v>
      </c>
      <c r="L257" s="181"/>
      <c r="M257" s="21"/>
      <c r="N257" s="132" t="s">
        <v>1</v>
      </c>
      <c r="O257" s="118" t="s">
        <v>37</v>
      </c>
      <c r="P257" s="119">
        <f>I257+J257</f>
        <v>0</v>
      </c>
      <c r="Q257" s="119">
        <f>ROUND(I257*H257,2)</f>
        <v>0</v>
      </c>
      <c r="R257" s="119">
        <f>ROUND(J257*H257,2)</f>
        <v>0</v>
      </c>
      <c r="S257" s="42"/>
      <c r="T257" s="120">
        <f>S257*H257</f>
        <v>0</v>
      </c>
      <c r="U257" s="120">
        <v>0</v>
      </c>
      <c r="V257" s="120">
        <f>U257*H257</f>
        <v>0</v>
      </c>
      <c r="W257" s="120">
        <v>0</v>
      </c>
      <c r="X257" s="121">
        <f>W257*H257</f>
        <v>0</v>
      </c>
      <c r="Y257" s="20"/>
      <c r="Z257" s="20"/>
      <c r="AA257" s="20"/>
      <c r="AB257" s="20"/>
      <c r="AC257" s="20"/>
      <c r="AD257" s="20"/>
      <c r="AE257" s="20"/>
      <c r="AR257" s="122" t="s">
        <v>374</v>
      </c>
      <c r="AT257" s="122" t="s">
        <v>182</v>
      </c>
      <c r="AU257" s="122" t="s">
        <v>82</v>
      </c>
      <c r="AY257" s="14" t="s">
        <v>160</v>
      </c>
      <c r="BE257" s="123">
        <f>IF(O257="základní",K257,0)</f>
        <v>0</v>
      </c>
      <c r="BF257" s="123">
        <f>IF(O257="snížená",K257,0)</f>
        <v>0</v>
      </c>
      <c r="BG257" s="123">
        <f>IF(O257="zákl. přenesená",K257,0)</f>
        <v>0</v>
      </c>
      <c r="BH257" s="123">
        <f>IF(O257="sníž. přenesená",K257,0)</f>
        <v>0</v>
      </c>
      <c r="BI257" s="123">
        <f>IF(O257="nulová",K257,0)</f>
        <v>0</v>
      </c>
      <c r="BJ257" s="14" t="s">
        <v>82</v>
      </c>
      <c r="BK257" s="123">
        <f>ROUND(P257*H257,2)</f>
        <v>0</v>
      </c>
      <c r="BL257" s="14" t="s">
        <v>374</v>
      </c>
      <c r="BM257" s="122" t="s">
        <v>461</v>
      </c>
    </row>
    <row r="258" spans="1:47" s="2" customFormat="1" ht="12">
      <c r="A258" s="20"/>
      <c r="B258" s="150"/>
      <c r="C258" s="42"/>
      <c r="D258" s="199" t="s">
        <v>169</v>
      </c>
      <c r="E258" s="42"/>
      <c r="F258" s="200" t="s">
        <v>403</v>
      </c>
      <c r="G258" s="42"/>
      <c r="H258" s="42"/>
      <c r="I258" s="201"/>
      <c r="J258" s="201"/>
      <c r="K258" s="151"/>
      <c r="L258" s="20"/>
      <c r="M258" s="21"/>
      <c r="N258" s="124"/>
      <c r="O258" s="125"/>
      <c r="P258" s="42"/>
      <c r="Q258" s="42"/>
      <c r="R258" s="42"/>
      <c r="S258" s="42"/>
      <c r="T258" s="42"/>
      <c r="U258" s="42"/>
      <c r="V258" s="42"/>
      <c r="W258" s="42"/>
      <c r="X258" s="43"/>
      <c r="Y258" s="20"/>
      <c r="Z258" s="20"/>
      <c r="AA258" s="20"/>
      <c r="AB258" s="20"/>
      <c r="AC258" s="20"/>
      <c r="AD258" s="20"/>
      <c r="AE258" s="20"/>
      <c r="AT258" s="14" t="s">
        <v>169</v>
      </c>
      <c r="AU258" s="14" t="s">
        <v>82</v>
      </c>
    </row>
    <row r="259" spans="1:47" s="2" customFormat="1" ht="48.75">
      <c r="A259" s="20"/>
      <c r="B259" s="150"/>
      <c r="C259" s="42"/>
      <c r="D259" s="199" t="s">
        <v>171</v>
      </c>
      <c r="E259" s="42"/>
      <c r="F259" s="202" t="s">
        <v>404</v>
      </c>
      <c r="G259" s="42"/>
      <c r="H259" s="42"/>
      <c r="I259" s="201"/>
      <c r="J259" s="201"/>
      <c r="K259" s="151"/>
      <c r="L259" s="20"/>
      <c r="M259" s="21"/>
      <c r="N259" s="124"/>
      <c r="O259" s="125"/>
      <c r="P259" s="42"/>
      <c r="Q259" s="42"/>
      <c r="R259" s="42"/>
      <c r="S259" s="42"/>
      <c r="T259" s="42"/>
      <c r="U259" s="42"/>
      <c r="V259" s="42"/>
      <c r="W259" s="42"/>
      <c r="X259" s="43"/>
      <c r="Y259" s="20"/>
      <c r="Z259" s="20"/>
      <c r="AA259" s="20"/>
      <c r="AB259" s="20"/>
      <c r="AC259" s="20"/>
      <c r="AD259" s="20"/>
      <c r="AE259" s="20"/>
      <c r="AT259" s="14" t="s">
        <v>171</v>
      </c>
      <c r="AU259" s="14" t="s">
        <v>82</v>
      </c>
    </row>
    <row r="260" spans="1:65" s="2" customFormat="1" ht="16.5" customHeight="1">
      <c r="A260" s="20"/>
      <c r="B260" s="197"/>
      <c r="C260" s="126" t="s">
        <v>436</v>
      </c>
      <c r="D260" s="126" t="s">
        <v>182</v>
      </c>
      <c r="E260" s="127" t="s">
        <v>406</v>
      </c>
      <c r="F260" s="128" t="s">
        <v>407</v>
      </c>
      <c r="G260" s="129" t="s">
        <v>286</v>
      </c>
      <c r="H260" s="130">
        <v>1</v>
      </c>
      <c r="I260" s="131"/>
      <c r="J260" s="131"/>
      <c r="K260" s="203">
        <f>ROUND(P260*H260,2)</f>
        <v>0</v>
      </c>
      <c r="L260" s="181"/>
      <c r="M260" s="21"/>
      <c r="N260" s="132" t="s">
        <v>1</v>
      </c>
      <c r="O260" s="118" t="s">
        <v>37</v>
      </c>
      <c r="P260" s="119">
        <f>I260+J260</f>
        <v>0</v>
      </c>
      <c r="Q260" s="119">
        <f>ROUND(I260*H260,2)</f>
        <v>0</v>
      </c>
      <c r="R260" s="119">
        <f>ROUND(J260*H260,2)</f>
        <v>0</v>
      </c>
      <c r="S260" s="42"/>
      <c r="T260" s="120">
        <f>S260*H260</f>
        <v>0</v>
      </c>
      <c r="U260" s="120">
        <v>0</v>
      </c>
      <c r="V260" s="120">
        <f>U260*H260</f>
        <v>0</v>
      </c>
      <c r="W260" s="120">
        <v>0</v>
      </c>
      <c r="X260" s="121">
        <f>W260*H260</f>
        <v>0</v>
      </c>
      <c r="Y260" s="20"/>
      <c r="Z260" s="20"/>
      <c r="AA260" s="20"/>
      <c r="AB260" s="20"/>
      <c r="AC260" s="20"/>
      <c r="AD260" s="20"/>
      <c r="AE260" s="20"/>
      <c r="AR260" s="122" t="s">
        <v>374</v>
      </c>
      <c r="AT260" s="122" t="s">
        <v>182</v>
      </c>
      <c r="AU260" s="122" t="s">
        <v>82</v>
      </c>
      <c r="AY260" s="14" t="s">
        <v>160</v>
      </c>
      <c r="BE260" s="123">
        <f>IF(O260="základní",K260,0)</f>
        <v>0</v>
      </c>
      <c r="BF260" s="123">
        <f>IF(O260="snížená",K260,0)</f>
        <v>0</v>
      </c>
      <c r="BG260" s="123">
        <f>IF(O260="zákl. přenesená",K260,0)</f>
        <v>0</v>
      </c>
      <c r="BH260" s="123">
        <f>IF(O260="sníž. přenesená",K260,0)</f>
        <v>0</v>
      </c>
      <c r="BI260" s="123">
        <f>IF(O260="nulová",K260,0)</f>
        <v>0</v>
      </c>
      <c r="BJ260" s="14" t="s">
        <v>82</v>
      </c>
      <c r="BK260" s="123">
        <f>ROUND(P260*H260,2)</f>
        <v>0</v>
      </c>
      <c r="BL260" s="14" t="s">
        <v>374</v>
      </c>
      <c r="BM260" s="122" t="s">
        <v>408</v>
      </c>
    </row>
    <row r="261" spans="1:47" s="2" customFormat="1" ht="12">
      <c r="A261" s="20"/>
      <c r="B261" s="150"/>
      <c r="C261" s="42"/>
      <c r="D261" s="199" t="s">
        <v>169</v>
      </c>
      <c r="E261" s="42"/>
      <c r="F261" s="200" t="s">
        <v>407</v>
      </c>
      <c r="G261" s="42"/>
      <c r="H261" s="42"/>
      <c r="I261" s="201"/>
      <c r="J261" s="201"/>
      <c r="K261" s="151"/>
      <c r="L261" s="20"/>
      <c r="M261" s="21"/>
      <c r="N261" s="124"/>
      <c r="O261" s="125"/>
      <c r="P261" s="42"/>
      <c r="Q261" s="42"/>
      <c r="R261" s="42"/>
      <c r="S261" s="42"/>
      <c r="T261" s="42"/>
      <c r="U261" s="42"/>
      <c r="V261" s="42"/>
      <c r="W261" s="42"/>
      <c r="X261" s="43"/>
      <c r="Y261" s="20"/>
      <c r="Z261" s="20"/>
      <c r="AA261" s="20"/>
      <c r="AB261" s="20"/>
      <c r="AC261" s="20"/>
      <c r="AD261" s="20"/>
      <c r="AE261" s="20"/>
      <c r="AT261" s="14" t="s">
        <v>169</v>
      </c>
      <c r="AU261" s="14" t="s">
        <v>82</v>
      </c>
    </row>
    <row r="262" spans="1:47" s="2" customFormat="1" ht="48.75">
      <c r="A262" s="20"/>
      <c r="B262" s="150"/>
      <c r="C262" s="42"/>
      <c r="D262" s="199" t="s">
        <v>171</v>
      </c>
      <c r="E262" s="42"/>
      <c r="F262" s="202" t="s">
        <v>409</v>
      </c>
      <c r="G262" s="42"/>
      <c r="H262" s="42"/>
      <c r="I262" s="201"/>
      <c r="J262" s="201"/>
      <c r="K262" s="151"/>
      <c r="L262" s="20"/>
      <c r="M262" s="21"/>
      <c r="N262" s="124"/>
      <c r="O262" s="125"/>
      <c r="P262" s="42"/>
      <c r="Q262" s="42"/>
      <c r="R262" s="42"/>
      <c r="S262" s="42"/>
      <c r="T262" s="42"/>
      <c r="U262" s="42"/>
      <c r="V262" s="42"/>
      <c r="W262" s="42"/>
      <c r="X262" s="43"/>
      <c r="Y262" s="20"/>
      <c r="Z262" s="20"/>
      <c r="AA262" s="20"/>
      <c r="AB262" s="20"/>
      <c r="AC262" s="20"/>
      <c r="AD262" s="20"/>
      <c r="AE262" s="20"/>
      <c r="AT262" s="14" t="s">
        <v>171</v>
      </c>
      <c r="AU262" s="14" t="s">
        <v>82</v>
      </c>
    </row>
    <row r="263" spans="1:65" s="2" customFormat="1" ht="24.2" customHeight="1">
      <c r="A263" s="20"/>
      <c r="B263" s="197"/>
      <c r="C263" s="126" t="s">
        <v>230</v>
      </c>
      <c r="D263" s="126" t="s">
        <v>182</v>
      </c>
      <c r="E263" s="127" t="s">
        <v>411</v>
      </c>
      <c r="F263" s="128" t="s">
        <v>412</v>
      </c>
      <c r="G263" s="129" t="s">
        <v>166</v>
      </c>
      <c r="H263" s="130">
        <v>1</v>
      </c>
      <c r="I263" s="131"/>
      <c r="J263" s="131"/>
      <c r="K263" s="203">
        <f>ROUND(P263*H263,2)</f>
        <v>0</v>
      </c>
      <c r="L263" s="181"/>
      <c r="M263" s="21"/>
      <c r="N263" s="132" t="s">
        <v>1</v>
      </c>
      <c r="O263" s="118" t="s">
        <v>37</v>
      </c>
      <c r="P263" s="119">
        <f>I263+J263</f>
        <v>0</v>
      </c>
      <c r="Q263" s="119">
        <f>ROUND(I263*H263,2)</f>
        <v>0</v>
      </c>
      <c r="R263" s="119">
        <f>ROUND(J263*H263,2)</f>
        <v>0</v>
      </c>
      <c r="S263" s="42"/>
      <c r="T263" s="120">
        <f>S263*H263</f>
        <v>0</v>
      </c>
      <c r="U263" s="120">
        <v>0</v>
      </c>
      <c r="V263" s="120">
        <f>U263*H263</f>
        <v>0</v>
      </c>
      <c r="W263" s="120">
        <v>0</v>
      </c>
      <c r="X263" s="121">
        <f>W263*H263</f>
        <v>0</v>
      </c>
      <c r="Y263" s="20"/>
      <c r="Z263" s="20"/>
      <c r="AA263" s="20"/>
      <c r="AB263" s="20"/>
      <c r="AC263" s="20"/>
      <c r="AD263" s="20"/>
      <c r="AE263" s="20"/>
      <c r="AR263" s="122" t="s">
        <v>168</v>
      </c>
      <c r="AT263" s="122" t="s">
        <v>182</v>
      </c>
      <c r="AU263" s="122" t="s">
        <v>82</v>
      </c>
      <c r="AY263" s="14" t="s">
        <v>160</v>
      </c>
      <c r="BE263" s="123">
        <f>IF(O263="základní",K263,0)</f>
        <v>0</v>
      </c>
      <c r="BF263" s="123">
        <f>IF(O263="snížená",K263,0)</f>
        <v>0</v>
      </c>
      <c r="BG263" s="123">
        <f>IF(O263="zákl. přenesená",K263,0)</f>
        <v>0</v>
      </c>
      <c r="BH263" s="123">
        <f>IF(O263="sníž. přenesená",K263,0)</f>
        <v>0</v>
      </c>
      <c r="BI263" s="123">
        <f>IF(O263="nulová",K263,0)</f>
        <v>0</v>
      </c>
      <c r="BJ263" s="14" t="s">
        <v>82</v>
      </c>
      <c r="BK263" s="123">
        <f>ROUND(P263*H263,2)</f>
        <v>0</v>
      </c>
      <c r="BL263" s="14" t="s">
        <v>168</v>
      </c>
      <c r="BM263" s="122" t="s">
        <v>413</v>
      </c>
    </row>
    <row r="264" spans="1:47" s="2" customFormat="1" ht="12">
      <c r="A264" s="20"/>
      <c r="B264" s="150"/>
      <c r="C264" s="42"/>
      <c r="D264" s="199" t="s">
        <v>169</v>
      </c>
      <c r="E264" s="42"/>
      <c r="F264" s="200" t="s">
        <v>412</v>
      </c>
      <c r="G264" s="42"/>
      <c r="H264" s="42"/>
      <c r="I264" s="201"/>
      <c r="J264" s="201"/>
      <c r="K264" s="151"/>
      <c r="L264" s="20"/>
      <c r="M264" s="21"/>
      <c r="N264" s="124"/>
      <c r="O264" s="125"/>
      <c r="P264" s="42"/>
      <c r="Q264" s="42"/>
      <c r="R264" s="42"/>
      <c r="S264" s="42"/>
      <c r="T264" s="42"/>
      <c r="U264" s="42"/>
      <c r="V264" s="42"/>
      <c r="W264" s="42"/>
      <c r="X264" s="43"/>
      <c r="Y264" s="20"/>
      <c r="Z264" s="20"/>
      <c r="AA264" s="20"/>
      <c r="AB264" s="20"/>
      <c r="AC264" s="20"/>
      <c r="AD264" s="20"/>
      <c r="AE264" s="20"/>
      <c r="AT264" s="14" t="s">
        <v>169</v>
      </c>
      <c r="AU264" s="14" t="s">
        <v>82</v>
      </c>
    </row>
    <row r="265" spans="1:65" s="2" customFormat="1" ht="16.5" customHeight="1">
      <c r="A265" s="20"/>
      <c r="B265" s="197"/>
      <c r="C265" s="126" t="s">
        <v>437</v>
      </c>
      <c r="D265" s="126" t="s">
        <v>182</v>
      </c>
      <c r="E265" s="127" t="s">
        <v>415</v>
      </c>
      <c r="F265" s="128" t="s">
        <v>1</v>
      </c>
      <c r="G265" s="129" t="s">
        <v>166</v>
      </c>
      <c r="H265" s="130">
        <v>1</v>
      </c>
      <c r="I265" s="131"/>
      <c r="J265" s="131"/>
      <c r="K265" s="203">
        <f>ROUND(P265*H265,2)</f>
        <v>0</v>
      </c>
      <c r="L265" s="181"/>
      <c r="M265" s="21"/>
      <c r="N265" s="132" t="s">
        <v>1</v>
      </c>
      <c r="O265" s="118" t="s">
        <v>37</v>
      </c>
      <c r="P265" s="119">
        <f>I265+J265</f>
        <v>0</v>
      </c>
      <c r="Q265" s="119">
        <f>ROUND(I265*H265,2)</f>
        <v>0</v>
      </c>
      <c r="R265" s="119">
        <f>ROUND(J265*H265,2)</f>
        <v>0</v>
      </c>
      <c r="S265" s="42"/>
      <c r="T265" s="120">
        <f>S265*H265</f>
        <v>0</v>
      </c>
      <c r="U265" s="120">
        <v>0</v>
      </c>
      <c r="V265" s="120">
        <f>U265*H265</f>
        <v>0</v>
      </c>
      <c r="W265" s="120">
        <v>0</v>
      </c>
      <c r="X265" s="121">
        <f>W265*H265</f>
        <v>0</v>
      </c>
      <c r="Y265" s="20"/>
      <c r="Z265" s="20"/>
      <c r="AA265" s="20"/>
      <c r="AB265" s="20"/>
      <c r="AC265" s="20"/>
      <c r="AD265" s="20"/>
      <c r="AE265" s="20"/>
      <c r="AR265" s="122" t="s">
        <v>374</v>
      </c>
      <c r="AT265" s="122" t="s">
        <v>182</v>
      </c>
      <c r="AU265" s="122" t="s">
        <v>82</v>
      </c>
      <c r="AY265" s="14" t="s">
        <v>160</v>
      </c>
      <c r="BE265" s="123">
        <f>IF(O265="základní",K265,0)</f>
        <v>0</v>
      </c>
      <c r="BF265" s="123">
        <f>IF(O265="snížená",K265,0)</f>
        <v>0</v>
      </c>
      <c r="BG265" s="123">
        <f>IF(O265="zákl. přenesená",K265,0)</f>
        <v>0</v>
      </c>
      <c r="BH265" s="123">
        <f>IF(O265="sníž. přenesená",K265,0)</f>
        <v>0</v>
      </c>
      <c r="BI265" s="123">
        <f>IF(O265="nulová",K265,0)</f>
        <v>0</v>
      </c>
      <c r="BJ265" s="14" t="s">
        <v>82</v>
      </c>
      <c r="BK265" s="123">
        <f>ROUND(P265*H265,2)</f>
        <v>0</v>
      </c>
      <c r="BL265" s="14" t="s">
        <v>374</v>
      </c>
      <c r="BM265" s="122" t="s">
        <v>416</v>
      </c>
    </row>
    <row r="266" spans="1:47" s="2" customFormat="1" ht="12">
      <c r="A266" s="20"/>
      <c r="B266" s="150"/>
      <c r="C266" s="42"/>
      <c r="D266" s="199" t="s">
        <v>169</v>
      </c>
      <c r="E266" s="42"/>
      <c r="F266" s="200" t="s">
        <v>417</v>
      </c>
      <c r="G266" s="42"/>
      <c r="H266" s="42"/>
      <c r="I266" s="201"/>
      <c r="J266" s="201"/>
      <c r="K266" s="151"/>
      <c r="L266" s="20"/>
      <c r="M266" s="21"/>
      <c r="N266" s="133"/>
      <c r="O266" s="134"/>
      <c r="P266" s="135"/>
      <c r="Q266" s="135"/>
      <c r="R266" s="135"/>
      <c r="S266" s="135"/>
      <c r="T266" s="135"/>
      <c r="U266" s="135"/>
      <c r="V266" s="135"/>
      <c r="W266" s="135"/>
      <c r="X266" s="136"/>
      <c r="Y266" s="20"/>
      <c r="Z266" s="20"/>
      <c r="AA266" s="20"/>
      <c r="AB266" s="20"/>
      <c r="AC266" s="20"/>
      <c r="AD266" s="20"/>
      <c r="AE266" s="20"/>
      <c r="AT266" s="14" t="s">
        <v>169</v>
      </c>
      <c r="AU266" s="14" t="s">
        <v>82</v>
      </c>
    </row>
    <row r="267" spans="1:31" s="2" customFormat="1" ht="6.95" customHeight="1" thickBot="1">
      <c r="A267" s="20"/>
      <c r="B267" s="177"/>
      <c r="C267" s="178"/>
      <c r="D267" s="178"/>
      <c r="E267" s="178"/>
      <c r="F267" s="178"/>
      <c r="G267" s="178"/>
      <c r="H267" s="178"/>
      <c r="I267" s="178"/>
      <c r="J267" s="178"/>
      <c r="K267" s="179"/>
      <c r="L267" s="34"/>
      <c r="M267" s="21"/>
      <c r="N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</sheetData>
  <autoFilter ref="C123:L266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267"/>
  <sheetViews>
    <sheetView showGridLines="0" tabSelected="1" workbookViewId="0" topLeftCell="A1">
      <selection activeCell="F202" sqref="F20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462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ROUND((SUM(BE124:BE266)),2)</f>
        <v>0</v>
      </c>
      <c r="G35" s="42"/>
      <c r="H35" s="42"/>
      <c r="I35" s="226">
        <v>0.21</v>
      </c>
      <c r="J35" s="42"/>
      <c r="K35" s="221">
        <f>ROUND(((SUM(BE124:BE266))*I35),2)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ROUND((SUM(BF124:BF266)),2)</f>
        <v>0</v>
      </c>
      <c r="G36" s="42"/>
      <c r="H36" s="42"/>
      <c r="I36" s="226">
        <v>0.15</v>
      </c>
      <c r="J36" s="42"/>
      <c r="K36" s="221">
        <f>ROUND(((SUM(BF124:BF266))*I36),2)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ROUND((SUM(BG124:BG266)),2)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ROUND((SUM(BH124:BH266)),2)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ROUND((SUM(BI124:BI266)),2)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SO06 - SKLAD PHM VČELNÁ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Q170</f>
        <v>0</v>
      </c>
      <c r="J100" s="90">
        <f>R170</f>
        <v>0</v>
      </c>
      <c r="K100" s="216">
        <f>K170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Q204</f>
        <v>0</v>
      </c>
      <c r="J101" s="90">
        <f>R204</f>
        <v>0</v>
      </c>
      <c r="K101" s="216">
        <f>K204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Q215</f>
        <v>0</v>
      </c>
      <c r="J102" s="90">
        <f>R215</f>
        <v>0</v>
      </c>
      <c r="K102" s="216">
        <f>K215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Q232</f>
        <v>0</v>
      </c>
      <c r="J103" s="90">
        <f>R232</f>
        <v>0</v>
      </c>
      <c r="K103" s="216">
        <f>K232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Q241</f>
        <v>0</v>
      </c>
      <c r="J104" s="86">
        <f>R241</f>
        <v>0</v>
      </c>
      <c r="K104" s="213">
        <f>K241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SO06 - SKLAD PHM VČELNÁ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Q125+Q241</f>
        <v>0</v>
      </c>
      <c r="R124" s="96">
        <f>R125+R241</f>
        <v>0</v>
      </c>
      <c r="S124" s="50"/>
      <c r="T124" s="97">
        <f>T125+T241</f>
        <v>0</v>
      </c>
      <c r="U124" s="50"/>
      <c r="V124" s="97">
        <f>V125+V241</f>
        <v>7E-05</v>
      </c>
      <c r="W124" s="50"/>
      <c r="X124" s="98">
        <f>X125+X241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BK125+BK241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Q126+Q141+Q170+Q204+Q215+Q232</f>
        <v>0</v>
      </c>
      <c r="R125" s="104">
        <f>R126+R141+R170+R204+R215+R232</f>
        <v>0</v>
      </c>
      <c r="S125" s="103"/>
      <c r="T125" s="105">
        <f>T126+T141+T170+T204+T215+T232</f>
        <v>0</v>
      </c>
      <c r="U125" s="103"/>
      <c r="V125" s="105">
        <f>V126+V141+V170+V204+V215+V232</f>
        <v>7E-05</v>
      </c>
      <c r="W125" s="103"/>
      <c r="X125" s="106">
        <f>X126+X141+X170+X204+X215+X232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BK126+BK141+BK170+BK204+BK215+BK232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07.25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2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31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31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SUM(Q142:Q169)</f>
        <v>0</v>
      </c>
      <c r="R141" s="104">
        <f>SUM(R142:R169)</f>
        <v>0</v>
      </c>
      <c r="S141" s="103"/>
      <c r="T141" s="105">
        <f>SUM(T142:T169)</f>
        <v>0</v>
      </c>
      <c r="U141" s="103"/>
      <c r="V141" s="105">
        <f>SUM(V142:V169)</f>
        <v>0</v>
      </c>
      <c r="W141" s="103"/>
      <c r="X141" s="106">
        <f>SUM(X142:X169)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SUM(BK142:BK169)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2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2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2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2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1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3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3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1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24.2" customHeight="1">
      <c r="A158" s="20"/>
      <c r="B158" s="197"/>
      <c r="C158" s="109" t="s">
        <v>9</v>
      </c>
      <c r="D158" s="109" t="s">
        <v>163</v>
      </c>
      <c r="E158" s="110" t="s">
        <v>228</v>
      </c>
      <c r="F158" s="111" t="s">
        <v>229</v>
      </c>
      <c r="G158" s="112" t="s">
        <v>166</v>
      </c>
      <c r="H158" s="113">
        <v>2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230</v>
      </c>
    </row>
    <row r="159" spans="1:47" s="2" customFormat="1" ht="19.5">
      <c r="A159" s="20"/>
      <c r="B159" s="150"/>
      <c r="C159" s="42"/>
      <c r="D159" s="199" t="s">
        <v>169</v>
      </c>
      <c r="E159" s="42"/>
      <c r="F159" s="200" t="s">
        <v>229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16.5" customHeight="1">
      <c r="A160" s="20"/>
      <c r="B160" s="197"/>
      <c r="C160" s="109" t="s">
        <v>231</v>
      </c>
      <c r="D160" s="109" t="s">
        <v>163</v>
      </c>
      <c r="E160" s="110" t="s">
        <v>232</v>
      </c>
      <c r="F160" s="111" t="s">
        <v>233</v>
      </c>
      <c r="G160" s="112" t="s">
        <v>166</v>
      </c>
      <c r="H160" s="113">
        <v>2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234</v>
      </c>
    </row>
    <row r="161" spans="1:47" s="2" customFormat="1" ht="12">
      <c r="A161" s="20"/>
      <c r="B161" s="150"/>
      <c r="C161" s="42"/>
      <c r="D161" s="199" t="s">
        <v>169</v>
      </c>
      <c r="E161" s="42"/>
      <c r="F161" s="200" t="s">
        <v>233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24.2" customHeight="1">
      <c r="A162" s="20"/>
      <c r="B162" s="197"/>
      <c r="C162" s="109" t="s">
        <v>235</v>
      </c>
      <c r="D162" s="109" t="s">
        <v>163</v>
      </c>
      <c r="E162" s="110" t="s">
        <v>236</v>
      </c>
      <c r="F162" s="111" t="s">
        <v>222</v>
      </c>
      <c r="G162" s="112" t="s">
        <v>166</v>
      </c>
      <c r="H162" s="113">
        <v>2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237</v>
      </c>
    </row>
    <row r="163" spans="1:47" s="2" customFormat="1" ht="19.5">
      <c r="A163" s="20"/>
      <c r="B163" s="150"/>
      <c r="C163" s="42"/>
      <c r="D163" s="199" t="s">
        <v>169</v>
      </c>
      <c r="E163" s="42"/>
      <c r="F163" s="200" t="s">
        <v>222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1.75" customHeight="1">
      <c r="A164" s="20"/>
      <c r="B164" s="197"/>
      <c r="C164" s="109" t="s">
        <v>180</v>
      </c>
      <c r="D164" s="109" t="s">
        <v>163</v>
      </c>
      <c r="E164" s="110" t="s">
        <v>238</v>
      </c>
      <c r="F164" s="111" t="s">
        <v>239</v>
      </c>
      <c r="G164" s="112" t="s">
        <v>166</v>
      </c>
      <c r="H164" s="113">
        <v>3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240</v>
      </c>
    </row>
    <row r="165" spans="1:47" s="2" customFormat="1" ht="12">
      <c r="A165" s="20"/>
      <c r="B165" s="150"/>
      <c r="C165" s="42"/>
      <c r="D165" s="199" t="s">
        <v>169</v>
      </c>
      <c r="E165" s="42"/>
      <c r="F165" s="200" t="s">
        <v>239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16.5" customHeight="1">
      <c r="A166" s="20"/>
      <c r="B166" s="197"/>
      <c r="C166" s="109" t="s">
        <v>241</v>
      </c>
      <c r="D166" s="109" t="s">
        <v>163</v>
      </c>
      <c r="E166" s="110" t="s">
        <v>242</v>
      </c>
      <c r="F166" s="111" t="s">
        <v>243</v>
      </c>
      <c r="G166" s="112" t="s">
        <v>166</v>
      </c>
      <c r="H166" s="113">
        <v>3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244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245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247</v>
      </c>
      <c r="F168" s="111" t="s">
        <v>248</v>
      </c>
      <c r="G168" s="112" t="s">
        <v>166</v>
      </c>
      <c r="H168" s="113">
        <v>2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249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248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2:63" s="12" customFormat="1" ht="22.9" customHeight="1">
      <c r="B170" s="190"/>
      <c r="C170" s="103"/>
      <c r="D170" s="191" t="s">
        <v>73</v>
      </c>
      <c r="E170" s="195" t="s">
        <v>250</v>
      </c>
      <c r="F170" s="195" t="s">
        <v>251</v>
      </c>
      <c r="G170" s="103"/>
      <c r="H170" s="103"/>
      <c r="I170" s="193"/>
      <c r="J170" s="193"/>
      <c r="K170" s="196">
        <f>BK170</f>
        <v>0</v>
      </c>
      <c r="M170" s="100"/>
      <c r="N170" s="102"/>
      <c r="O170" s="103"/>
      <c r="P170" s="103"/>
      <c r="Q170" s="104">
        <f>SUM(Q171:Q203)</f>
        <v>0</v>
      </c>
      <c r="R170" s="104">
        <f>SUM(R171:R203)</f>
        <v>0</v>
      </c>
      <c r="S170" s="103"/>
      <c r="T170" s="105">
        <f>SUM(T171:T203)</f>
        <v>0</v>
      </c>
      <c r="U170" s="103"/>
      <c r="V170" s="105">
        <f>SUM(V171:V203)</f>
        <v>0</v>
      </c>
      <c r="W170" s="103"/>
      <c r="X170" s="106">
        <f>SUM(X171:X203)</f>
        <v>0</v>
      </c>
      <c r="AR170" s="101" t="s">
        <v>82</v>
      </c>
      <c r="AT170" s="107" t="s">
        <v>73</v>
      </c>
      <c r="AU170" s="107" t="s">
        <v>82</v>
      </c>
      <c r="AY170" s="101" t="s">
        <v>160</v>
      </c>
      <c r="BK170" s="108">
        <f>SUM(BK171:BK203)</f>
        <v>0</v>
      </c>
    </row>
    <row r="171" spans="1:65" s="2" customFormat="1" ht="24.2" customHeight="1">
      <c r="A171" s="20"/>
      <c r="B171" s="197"/>
      <c r="C171" s="109" t="s">
        <v>8</v>
      </c>
      <c r="D171" s="109" t="s">
        <v>163</v>
      </c>
      <c r="E171" s="110" t="s">
        <v>252</v>
      </c>
      <c r="F171" s="111" t="s">
        <v>253</v>
      </c>
      <c r="G171" s="112" t="s">
        <v>166</v>
      </c>
      <c r="H171" s="113">
        <v>1</v>
      </c>
      <c r="I171" s="114"/>
      <c r="J171" s="115"/>
      <c r="K171" s="198">
        <f>ROUND(P171*H171,2)</f>
        <v>0</v>
      </c>
      <c r="L171" s="180"/>
      <c r="M171" s="116"/>
      <c r="N171" s="117" t="s">
        <v>1</v>
      </c>
      <c r="O171" s="118" t="s">
        <v>37</v>
      </c>
      <c r="P171" s="119">
        <f>I171+J171</f>
        <v>0</v>
      </c>
      <c r="Q171" s="119">
        <f>ROUND(I171*H171,2)</f>
        <v>0</v>
      </c>
      <c r="R171" s="119">
        <f>ROUND(J171*H171,2)</f>
        <v>0</v>
      </c>
      <c r="S171" s="42"/>
      <c r="T171" s="120">
        <f>S171*H171</f>
        <v>0</v>
      </c>
      <c r="U171" s="120">
        <v>0</v>
      </c>
      <c r="V171" s="120">
        <f>U171*H171</f>
        <v>0</v>
      </c>
      <c r="W171" s="120">
        <v>0</v>
      </c>
      <c r="X171" s="121">
        <f>W171*H171</f>
        <v>0</v>
      </c>
      <c r="Y171" s="20"/>
      <c r="Z171" s="20"/>
      <c r="AA171" s="20"/>
      <c r="AB171" s="20"/>
      <c r="AC171" s="20"/>
      <c r="AD171" s="20"/>
      <c r="AE171" s="20"/>
      <c r="AR171" s="122" t="s">
        <v>167</v>
      </c>
      <c r="AT171" s="122" t="s">
        <v>163</v>
      </c>
      <c r="AU171" s="122" t="s">
        <v>84</v>
      </c>
      <c r="AY171" s="14" t="s">
        <v>160</v>
      </c>
      <c r="BE171" s="123">
        <f>IF(O171="základní",K171,0)</f>
        <v>0</v>
      </c>
      <c r="BF171" s="123">
        <f>IF(O171="snížená",K171,0)</f>
        <v>0</v>
      </c>
      <c r="BG171" s="123">
        <f>IF(O171="zákl. přenesená",K171,0)</f>
        <v>0</v>
      </c>
      <c r="BH171" s="123">
        <f>IF(O171="sníž. přenesená",K171,0)</f>
        <v>0</v>
      </c>
      <c r="BI171" s="123">
        <f>IF(O171="nulová",K171,0)</f>
        <v>0</v>
      </c>
      <c r="BJ171" s="14" t="s">
        <v>82</v>
      </c>
      <c r="BK171" s="123">
        <f>ROUND(P171*H171,2)</f>
        <v>0</v>
      </c>
      <c r="BL171" s="14" t="s">
        <v>168</v>
      </c>
      <c r="BM171" s="122" t="s">
        <v>254</v>
      </c>
    </row>
    <row r="172" spans="1:47" s="2" customFormat="1" ht="19.5">
      <c r="A172" s="20"/>
      <c r="B172" s="150"/>
      <c r="C172" s="42"/>
      <c r="D172" s="199" t="s">
        <v>169</v>
      </c>
      <c r="E172" s="42"/>
      <c r="F172" s="200" t="s">
        <v>253</v>
      </c>
      <c r="G172" s="42"/>
      <c r="H172" s="42"/>
      <c r="I172" s="201"/>
      <c r="J172" s="201"/>
      <c r="K172" s="151"/>
      <c r="L172" s="20"/>
      <c r="M172" s="21"/>
      <c r="N172" s="124"/>
      <c r="O172" s="125"/>
      <c r="P172" s="42"/>
      <c r="Q172" s="42"/>
      <c r="R172" s="42"/>
      <c r="S172" s="42"/>
      <c r="T172" s="42"/>
      <c r="U172" s="42"/>
      <c r="V172" s="42"/>
      <c r="W172" s="42"/>
      <c r="X172" s="43"/>
      <c r="Y172" s="20"/>
      <c r="Z172" s="20"/>
      <c r="AA172" s="20"/>
      <c r="AB172" s="20"/>
      <c r="AC172" s="20"/>
      <c r="AD172" s="20"/>
      <c r="AE172" s="20"/>
      <c r="AT172" s="14" t="s">
        <v>169</v>
      </c>
      <c r="AU172" s="14" t="s">
        <v>84</v>
      </c>
    </row>
    <row r="173" spans="1:47" s="2" customFormat="1" ht="117">
      <c r="A173" s="20"/>
      <c r="B173" s="150"/>
      <c r="C173" s="42"/>
      <c r="D173" s="199" t="s">
        <v>171</v>
      </c>
      <c r="E173" s="42"/>
      <c r="F173" s="202" t="s">
        <v>439</v>
      </c>
      <c r="G173" s="42"/>
      <c r="H173" s="42"/>
      <c r="I173" s="201"/>
      <c r="J173" s="201"/>
      <c r="K173" s="151"/>
      <c r="L173" s="20"/>
      <c r="M173" s="21"/>
      <c r="N173" s="124"/>
      <c r="O173" s="125"/>
      <c r="P173" s="42"/>
      <c r="Q173" s="42"/>
      <c r="R173" s="42"/>
      <c r="S173" s="42"/>
      <c r="T173" s="42"/>
      <c r="U173" s="42"/>
      <c r="V173" s="42"/>
      <c r="W173" s="42"/>
      <c r="X173" s="43"/>
      <c r="Y173" s="20"/>
      <c r="Z173" s="20"/>
      <c r="AA173" s="20"/>
      <c r="AB173" s="20"/>
      <c r="AC173" s="20"/>
      <c r="AD173" s="20"/>
      <c r="AE173" s="20"/>
      <c r="AT173" s="14" t="s">
        <v>171</v>
      </c>
      <c r="AU173" s="14" t="s">
        <v>84</v>
      </c>
    </row>
    <row r="174" spans="1:65" s="2" customFormat="1" ht="16.5" customHeight="1">
      <c r="A174" s="20"/>
      <c r="B174" s="197"/>
      <c r="C174" s="109" t="s">
        <v>256</v>
      </c>
      <c r="D174" s="109" t="s">
        <v>163</v>
      </c>
      <c r="E174" s="110" t="s">
        <v>257</v>
      </c>
      <c r="F174" s="111" t="s">
        <v>258</v>
      </c>
      <c r="G174" s="112" t="s">
        <v>166</v>
      </c>
      <c r="H174" s="113">
        <v>1</v>
      </c>
      <c r="I174" s="114"/>
      <c r="J174" s="115"/>
      <c r="K174" s="198">
        <f>ROUND(P174*H174,2)</f>
        <v>0</v>
      </c>
      <c r="L174" s="180"/>
      <c r="M174" s="116"/>
      <c r="N174" s="117" t="s">
        <v>1</v>
      </c>
      <c r="O174" s="118" t="s">
        <v>37</v>
      </c>
      <c r="P174" s="119">
        <f>I174+J174</f>
        <v>0</v>
      </c>
      <c r="Q174" s="119">
        <f>ROUND(I174*H174,2)</f>
        <v>0</v>
      </c>
      <c r="R174" s="119">
        <f>ROUND(J174*H174,2)</f>
        <v>0</v>
      </c>
      <c r="S174" s="42"/>
      <c r="T174" s="120">
        <f>S174*H174</f>
        <v>0</v>
      </c>
      <c r="U174" s="120">
        <v>0</v>
      </c>
      <c r="V174" s="120">
        <f>U174*H174</f>
        <v>0</v>
      </c>
      <c r="W174" s="120">
        <v>0</v>
      </c>
      <c r="X174" s="121">
        <f>W174*H174</f>
        <v>0</v>
      </c>
      <c r="Y174" s="20"/>
      <c r="Z174" s="20"/>
      <c r="AA174" s="20"/>
      <c r="AB174" s="20"/>
      <c r="AC174" s="20"/>
      <c r="AD174" s="20"/>
      <c r="AE174" s="20"/>
      <c r="AR174" s="122" t="s">
        <v>167</v>
      </c>
      <c r="AT174" s="122" t="s">
        <v>163</v>
      </c>
      <c r="AU174" s="122" t="s">
        <v>84</v>
      </c>
      <c r="AY174" s="14" t="s">
        <v>160</v>
      </c>
      <c r="BE174" s="123">
        <f>IF(O174="základní",K174,0)</f>
        <v>0</v>
      </c>
      <c r="BF174" s="123">
        <f>IF(O174="snížená",K174,0)</f>
        <v>0</v>
      </c>
      <c r="BG174" s="123">
        <f>IF(O174="zákl. přenesená",K174,0)</f>
        <v>0</v>
      </c>
      <c r="BH174" s="123">
        <f>IF(O174="sníž. přenesená",K174,0)</f>
        <v>0</v>
      </c>
      <c r="BI174" s="123">
        <f>IF(O174="nulová",K174,0)</f>
        <v>0</v>
      </c>
      <c r="BJ174" s="14" t="s">
        <v>82</v>
      </c>
      <c r="BK174" s="123">
        <f>ROUND(P174*H174,2)</f>
        <v>0</v>
      </c>
      <c r="BL174" s="14" t="s">
        <v>168</v>
      </c>
      <c r="BM174" s="122" t="s">
        <v>259</v>
      </c>
    </row>
    <row r="175" spans="1:47" s="2" customFormat="1" ht="12">
      <c r="A175" s="20"/>
      <c r="B175" s="150"/>
      <c r="C175" s="42"/>
      <c r="D175" s="199" t="s">
        <v>169</v>
      </c>
      <c r="E175" s="42"/>
      <c r="F175" s="200" t="s">
        <v>258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169</v>
      </c>
      <c r="AU175" s="14" t="s">
        <v>84</v>
      </c>
    </row>
    <row r="176" spans="1:47" s="2" customFormat="1" ht="312">
      <c r="A176" s="20"/>
      <c r="B176" s="150"/>
      <c r="C176" s="42"/>
      <c r="D176" s="199" t="s">
        <v>171</v>
      </c>
      <c r="E176" s="42"/>
      <c r="F176" s="202" t="s">
        <v>482</v>
      </c>
      <c r="G176" s="42"/>
      <c r="H176" s="42"/>
      <c r="I176" s="201"/>
      <c r="J176" s="201"/>
      <c r="K176" s="151"/>
      <c r="L176" s="20"/>
      <c r="M176" s="21"/>
      <c r="N176" s="124"/>
      <c r="O176" s="125"/>
      <c r="P176" s="42"/>
      <c r="Q176" s="42"/>
      <c r="R176" s="42"/>
      <c r="S176" s="42"/>
      <c r="T176" s="42"/>
      <c r="U176" s="42"/>
      <c r="V176" s="42"/>
      <c r="W176" s="42"/>
      <c r="X176" s="43"/>
      <c r="Y176" s="20"/>
      <c r="Z176" s="20"/>
      <c r="AA176" s="20"/>
      <c r="AB176" s="20"/>
      <c r="AC176" s="20"/>
      <c r="AD176" s="20"/>
      <c r="AE176" s="20"/>
      <c r="AT176" s="14" t="s">
        <v>171</v>
      </c>
      <c r="AU176" s="14" t="s">
        <v>84</v>
      </c>
    </row>
    <row r="177" spans="1:65" s="2" customFormat="1" ht="21.75" customHeight="1">
      <c r="A177" s="20"/>
      <c r="B177" s="197"/>
      <c r="C177" s="109" t="s">
        <v>260</v>
      </c>
      <c r="D177" s="109" t="s">
        <v>163</v>
      </c>
      <c r="E177" s="110" t="s">
        <v>261</v>
      </c>
      <c r="F177" s="111" t="s">
        <v>262</v>
      </c>
      <c r="G177" s="112" t="s">
        <v>166</v>
      </c>
      <c r="H177" s="113">
        <v>1</v>
      </c>
      <c r="I177" s="114"/>
      <c r="J177" s="115"/>
      <c r="K177" s="198">
        <f>ROUND(P177*H177,2)</f>
        <v>0</v>
      </c>
      <c r="L177" s="180"/>
      <c r="M177" s="116"/>
      <c r="N177" s="117" t="s">
        <v>1</v>
      </c>
      <c r="O177" s="118" t="s">
        <v>37</v>
      </c>
      <c r="P177" s="119">
        <f>I177+J177</f>
        <v>0</v>
      </c>
      <c r="Q177" s="119">
        <f>ROUND(I177*H177,2)</f>
        <v>0</v>
      </c>
      <c r="R177" s="119">
        <f>ROUND(J177*H177,2)</f>
        <v>0</v>
      </c>
      <c r="S177" s="42"/>
      <c r="T177" s="120">
        <f>S177*H177</f>
        <v>0</v>
      </c>
      <c r="U177" s="120">
        <v>0</v>
      </c>
      <c r="V177" s="120">
        <f>U177*H177</f>
        <v>0</v>
      </c>
      <c r="W177" s="120">
        <v>0</v>
      </c>
      <c r="X177" s="121">
        <f>W177*H177</f>
        <v>0</v>
      </c>
      <c r="Y177" s="20"/>
      <c r="Z177" s="20"/>
      <c r="AA177" s="20"/>
      <c r="AB177" s="20"/>
      <c r="AC177" s="20"/>
      <c r="AD177" s="20"/>
      <c r="AE177" s="20"/>
      <c r="AR177" s="122" t="s">
        <v>167</v>
      </c>
      <c r="AT177" s="122" t="s">
        <v>163</v>
      </c>
      <c r="AU177" s="122" t="s">
        <v>84</v>
      </c>
      <c r="AY177" s="14" t="s">
        <v>160</v>
      </c>
      <c r="BE177" s="123">
        <f>IF(O177="základní",K177,0)</f>
        <v>0</v>
      </c>
      <c r="BF177" s="123">
        <f>IF(O177="snížená",K177,0)</f>
        <v>0</v>
      </c>
      <c r="BG177" s="123">
        <f>IF(O177="zákl. přenesená",K177,0)</f>
        <v>0</v>
      </c>
      <c r="BH177" s="123">
        <f>IF(O177="sníž. přenesená",K177,0)</f>
        <v>0</v>
      </c>
      <c r="BI177" s="123">
        <f>IF(O177="nulová",K177,0)</f>
        <v>0</v>
      </c>
      <c r="BJ177" s="14" t="s">
        <v>82</v>
      </c>
      <c r="BK177" s="123">
        <f>ROUND(P177*H177,2)</f>
        <v>0</v>
      </c>
      <c r="BL177" s="14" t="s">
        <v>168</v>
      </c>
      <c r="BM177" s="122" t="s">
        <v>263</v>
      </c>
    </row>
    <row r="178" spans="1:47" s="2" customFormat="1" ht="12">
      <c r="A178" s="20"/>
      <c r="B178" s="150"/>
      <c r="C178" s="42"/>
      <c r="D178" s="199" t="s">
        <v>169</v>
      </c>
      <c r="E178" s="42"/>
      <c r="F178" s="200" t="s">
        <v>262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169</v>
      </c>
      <c r="AU178" s="14" t="s">
        <v>84</v>
      </c>
    </row>
    <row r="179" spans="1:47" s="2" customFormat="1" ht="48.75">
      <c r="A179" s="20"/>
      <c r="B179" s="150"/>
      <c r="C179" s="42"/>
      <c r="D179" s="199" t="s">
        <v>171</v>
      </c>
      <c r="E179" s="42"/>
      <c r="F179" s="202" t="s">
        <v>487</v>
      </c>
      <c r="G179" s="42"/>
      <c r="H179" s="42"/>
      <c r="I179" s="201"/>
      <c r="J179" s="201"/>
      <c r="K179" s="151"/>
      <c r="L179" s="20"/>
      <c r="M179" s="21"/>
      <c r="N179" s="124"/>
      <c r="O179" s="125"/>
      <c r="P179" s="42"/>
      <c r="Q179" s="42"/>
      <c r="R179" s="42"/>
      <c r="S179" s="42"/>
      <c r="T179" s="42"/>
      <c r="U179" s="42"/>
      <c r="V179" s="42"/>
      <c r="W179" s="42"/>
      <c r="X179" s="43"/>
      <c r="Y179" s="20"/>
      <c r="Z179" s="20"/>
      <c r="AA179" s="20"/>
      <c r="AB179" s="20"/>
      <c r="AC179" s="20"/>
      <c r="AD179" s="20"/>
      <c r="AE179" s="20"/>
      <c r="AT179" s="14" t="s">
        <v>171</v>
      </c>
      <c r="AU179" s="14" t="s">
        <v>84</v>
      </c>
    </row>
    <row r="180" spans="1:65" s="2" customFormat="1" ht="24.2" customHeight="1">
      <c r="A180" s="20"/>
      <c r="B180" s="197"/>
      <c r="C180" s="109" t="s">
        <v>264</v>
      </c>
      <c r="D180" s="109" t="s">
        <v>163</v>
      </c>
      <c r="E180" s="110" t="s">
        <v>265</v>
      </c>
      <c r="F180" s="111" t="s">
        <v>266</v>
      </c>
      <c r="G180" s="112" t="s">
        <v>166</v>
      </c>
      <c r="H180" s="113">
        <v>1</v>
      </c>
      <c r="I180" s="114"/>
      <c r="J180" s="115"/>
      <c r="K180" s="198">
        <f>ROUND(P180*H180,2)</f>
        <v>0</v>
      </c>
      <c r="L180" s="180"/>
      <c r="M180" s="116"/>
      <c r="N180" s="117" t="s">
        <v>1</v>
      </c>
      <c r="O180" s="118" t="s">
        <v>37</v>
      </c>
      <c r="P180" s="119">
        <f>I180+J180</f>
        <v>0</v>
      </c>
      <c r="Q180" s="119">
        <f>ROUND(I180*H180,2)</f>
        <v>0</v>
      </c>
      <c r="R180" s="119">
        <f>ROUND(J180*H180,2)</f>
        <v>0</v>
      </c>
      <c r="S180" s="42"/>
      <c r="T180" s="120">
        <f>S180*H180</f>
        <v>0</v>
      </c>
      <c r="U180" s="120">
        <v>0</v>
      </c>
      <c r="V180" s="120">
        <f>U180*H180</f>
        <v>0</v>
      </c>
      <c r="W180" s="120">
        <v>0</v>
      </c>
      <c r="X180" s="121">
        <f>W180*H180</f>
        <v>0</v>
      </c>
      <c r="Y180" s="20"/>
      <c r="Z180" s="20"/>
      <c r="AA180" s="20"/>
      <c r="AB180" s="20"/>
      <c r="AC180" s="20"/>
      <c r="AD180" s="20"/>
      <c r="AE180" s="20"/>
      <c r="AR180" s="122" t="s">
        <v>167</v>
      </c>
      <c r="AT180" s="122" t="s">
        <v>163</v>
      </c>
      <c r="AU180" s="122" t="s">
        <v>84</v>
      </c>
      <c r="AY180" s="14" t="s">
        <v>160</v>
      </c>
      <c r="BE180" s="123">
        <f>IF(O180="základní",K180,0)</f>
        <v>0</v>
      </c>
      <c r="BF180" s="123">
        <f>IF(O180="snížená",K180,0)</f>
        <v>0</v>
      </c>
      <c r="BG180" s="123">
        <f>IF(O180="zákl. přenesená",K180,0)</f>
        <v>0</v>
      </c>
      <c r="BH180" s="123">
        <f>IF(O180="sníž. přenesená",K180,0)</f>
        <v>0</v>
      </c>
      <c r="BI180" s="123">
        <f>IF(O180="nulová",K180,0)</f>
        <v>0</v>
      </c>
      <c r="BJ180" s="14" t="s">
        <v>82</v>
      </c>
      <c r="BK180" s="123">
        <f>ROUND(P180*H180,2)</f>
        <v>0</v>
      </c>
      <c r="BL180" s="14" t="s">
        <v>168</v>
      </c>
      <c r="BM180" s="122" t="s">
        <v>267</v>
      </c>
    </row>
    <row r="181" spans="1:47" s="2" customFormat="1" ht="12">
      <c r="A181" s="20"/>
      <c r="B181" s="150"/>
      <c r="C181" s="42"/>
      <c r="D181" s="199" t="s">
        <v>169</v>
      </c>
      <c r="E181" s="42"/>
      <c r="F181" s="200" t="s">
        <v>266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169</v>
      </c>
      <c r="AU181" s="14" t="s">
        <v>84</v>
      </c>
    </row>
    <row r="182" spans="1:47" s="2" customFormat="1" ht="48.75">
      <c r="A182" s="20"/>
      <c r="B182" s="150"/>
      <c r="C182" s="42"/>
      <c r="D182" s="199" t="s">
        <v>171</v>
      </c>
      <c r="E182" s="42"/>
      <c r="F182" s="202" t="s">
        <v>486</v>
      </c>
      <c r="G182" s="42"/>
      <c r="H182" s="42"/>
      <c r="I182" s="201"/>
      <c r="J182" s="201"/>
      <c r="K182" s="151"/>
      <c r="L182" s="20"/>
      <c r="M182" s="21"/>
      <c r="N182" s="124"/>
      <c r="O182" s="125"/>
      <c r="P182" s="42"/>
      <c r="Q182" s="42"/>
      <c r="R182" s="42"/>
      <c r="S182" s="42"/>
      <c r="T182" s="42"/>
      <c r="U182" s="42"/>
      <c r="V182" s="42"/>
      <c r="W182" s="42"/>
      <c r="X182" s="43"/>
      <c r="Y182" s="20"/>
      <c r="Z182" s="20"/>
      <c r="AA182" s="20"/>
      <c r="AB182" s="20"/>
      <c r="AC182" s="20"/>
      <c r="AD182" s="20"/>
      <c r="AE182" s="20"/>
      <c r="AT182" s="14" t="s">
        <v>171</v>
      </c>
      <c r="AU182" s="14" t="s">
        <v>84</v>
      </c>
    </row>
    <row r="183" spans="1:65" s="2" customFormat="1" ht="16.5" customHeight="1">
      <c r="A183" s="20"/>
      <c r="B183" s="197"/>
      <c r="C183" s="109" t="s">
        <v>268</v>
      </c>
      <c r="D183" s="109" t="s">
        <v>163</v>
      </c>
      <c r="E183" s="110" t="s">
        <v>269</v>
      </c>
      <c r="F183" s="111" t="s">
        <v>491</v>
      </c>
      <c r="G183" s="112" t="s">
        <v>166</v>
      </c>
      <c r="H183" s="113">
        <v>1</v>
      </c>
      <c r="I183" s="114"/>
      <c r="J183" s="115"/>
      <c r="K183" s="198">
        <f>ROUND(P183*H183,2)</f>
        <v>0</v>
      </c>
      <c r="L183" s="180"/>
      <c r="M183" s="116"/>
      <c r="N183" s="117" t="s">
        <v>1</v>
      </c>
      <c r="O183" s="118" t="s">
        <v>37</v>
      </c>
      <c r="P183" s="119">
        <f>I183+J183</f>
        <v>0</v>
      </c>
      <c r="Q183" s="119">
        <f>ROUND(I183*H183,2)</f>
        <v>0</v>
      </c>
      <c r="R183" s="119">
        <f>ROUND(J183*H183,2)</f>
        <v>0</v>
      </c>
      <c r="S183" s="42"/>
      <c r="T183" s="120">
        <f>S183*H183</f>
        <v>0</v>
      </c>
      <c r="U183" s="120">
        <v>0</v>
      </c>
      <c r="V183" s="120">
        <f>U183*H183</f>
        <v>0</v>
      </c>
      <c r="W183" s="120">
        <v>0</v>
      </c>
      <c r="X183" s="121">
        <f>W183*H183</f>
        <v>0</v>
      </c>
      <c r="Y183" s="20"/>
      <c r="Z183" s="20"/>
      <c r="AA183" s="20"/>
      <c r="AB183" s="20"/>
      <c r="AC183" s="20"/>
      <c r="AD183" s="20"/>
      <c r="AE183" s="20"/>
      <c r="AR183" s="122" t="s">
        <v>167</v>
      </c>
      <c r="AT183" s="122" t="s">
        <v>163</v>
      </c>
      <c r="AU183" s="122" t="s">
        <v>84</v>
      </c>
      <c r="AY183" s="14" t="s">
        <v>160</v>
      </c>
      <c r="BE183" s="123">
        <f>IF(O183="základní",K183,0)</f>
        <v>0</v>
      </c>
      <c r="BF183" s="123">
        <f>IF(O183="snížená",K183,0)</f>
        <v>0</v>
      </c>
      <c r="BG183" s="123">
        <f>IF(O183="zákl. přenesená",K183,0)</f>
        <v>0</v>
      </c>
      <c r="BH183" s="123">
        <f>IF(O183="sníž. přenesená",K183,0)</f>
        <v>0</v>
      </c>
      <c r="BI183" s="123">
        <f>IF(O183="nulová",K183,0)</f>
        <v>0</v>
      </c>
      <c r="BJ183" s="14" t="s">
        <v>82</v>
      </c>
      <c r="BK183" s="123">
        <f>ROUND(P183*H183,2)</f>
        <v>0</v>
      </c>
      <c r="BL183" s="14" t="s">
        <v>168</v>
      </c>
      <c r="BM183" s="122" t="s">
        <v>270</v>
      </c>
    </row>
    <row r="184" spans="1:47" s="2" customFormat="1" ht="58.5">
      <c r="A184" s="20"/>
      <c r="B184" s="150"/>
      <c r="C184" s="42"/>
      <c r="D184" s="199" t="s">
        <v>169</v>
      </c>
      <c r="E184" s="42"/>
      <c r="F184" s="200" t="s">
        <v>492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169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271</v>
      </c>
      <c r="F185" s="111" t="s">
        <v>272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273</v>
      </c>
    </row>
    <row r="186" spans="1:47" s="2" customFormat="1" ht="12">
      <c r="A186" s="20"/>
      <c r="B186" s="150"/>
      <c r="C186" s="42"/>
      <c r="D186" s="199" t="s">
        <v>169</v>
      </c>
      <c r="E186" s="42"/>
      <c r="F186" s="200" t="s">
        <v>272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65" s="2" customFormat="1" ht="21.75" customHeight="1">
      <c r="A187" s="20"/>
      <c r="B187" s="197"/>
      <c r="C187" s="109" t="s">
        <v>274</v>
      </c>
      <c r="D187" s="109" t="s">
        <v>163</v>
      </c>
      <c r="E187" s="110" t="s">
        <v>275</v>
      </c>
      <c r="F187" s="111" t="s">
        <v>276</v>
      </c>
      <c r="G187" s="112" t="s">
        <v>277</v>
      </c>
      <c r="H187" s="113">
        <v>305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278</v>
      </c>
    </row>
    <row r="188" spans="1:47" s="2" customFormat="1" ht="12">
      <c r="A188" s="20"/>
      <c r="B188" s="150"/>
      <c r="C188" s="42"/>
      <c r="D188" s="199" t="s">
        <v>169</v>
      </c>
      <c r="E188" s="42"/>
      <c r="F188" s="200" t="s">
        <v>276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16.5" customHeight="1">
      <c r="A189" s="20"/>
      <c r="B189" s="197"/>
      <c r="C189" s="109" t="s">
        <v>279</v>
      </c>
      <c r="D189" s="109" t="s">
        <v>163</v>
      </c>
      <c r="E189" s="110" t="s">
        <v>280</v>
      </c>
      <c r="F189" s="111" t="s">
        <v>281</v>
      </c>
      <c r="G189" s="112" t="s">
        <v>277</v>
      </c>
      <c r="H189" s="113">
        <v>100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282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281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24.2" customHeight="1">
      <c r="A191" s="20"/>
      <c r="B191" s="197"/>
      <c r="C191" s="109" t="s">
        <v>283</v>
      </c>
      <c r="D191" s="109" t="s">
        <v>163</v>
      </c>
      <c r="E191" s="110" t="s">
        <v>284</v>
      </c>
      <c r="F191" s="111" t="s">
        <v>285</v>
      </c>
      <c r="G191" s="112" t="s">
        <v>286</v>
      </c>
      <c r="H191" s="113">
        <v>1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287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285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24.2" customHeight="1">
      <c r="A193" s="20"/>
      <c r="B193" s="197"/>
      <c r="C193" s="109" t="s">
        <v>254</v>
      </c>
      <c r="D193" s="109" t="s">
        <v>163</v>
      </c>
      <c r="E193" s="110" t="s">
        <v>288</v>
      </c>
      <c r="F193" s="111" t="s">
        <v>289</v>
      </c>
      <c r="G193" s="112" t="s">
        <v>166</v>
      </c>
      <c r="H193" s="113">
        <v>1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290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289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16.5" customHeight="1">
      <c r="A195" s="20"/>
      <c r="B195" s="197"/>
      <c r="C195" s="109" t="s">
        <v>291</v>
      </c>
      <c r="D195" s="109" t="s">
        <v>163</v>
      </c>
      <c r="E195" s="110" t="s">
        <v>292</v>
      </c>
      <c r="F195" s="111" t="s">
        <v>293</v>
      </c>
      <c r="G195" s="112" t="s">
        <v>166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294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293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16.5" customHeight="1">
      <c r="A197" s="20"/>
      <c r="B197" s="197"/>
      <c r="C197" s="109" t="s">
        <v>259</v>
      </c>
      <c r="D197" s="109" t="s">
        <v>163</v>
      </c>
      <c r="E197" s="110" t="s">
        <v>295</v>
      </c>
      <c r="F197" s="111" t="s">
        <v>296</v>
      </c>
      <c r="G197" s="112" t="s">
        <v>297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298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296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24.2" customHeight="1">
      <c r="A199" s="20"/>
      <c r="B199" s="197"/>
      <c r="C199" s="109" t="s">
        <v>299</v>
      </c>
      <c r="D199" s="109" t="s">
        <v>163</v>
      </c>
      <c r="E199" s="110" t="s">
        <v>300</v>
      </c>
      <c r="F199" s="111" t="s">
        <v>493</v>
      </c>
      <c r="G199" s="112" t="s">
        <v>166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302</v>
      </c>
    </row>
    <row r="200" spans="1:65" s="2" customFormat="1" ht="24.2" customHeight="1">
      <c r="A200" s="20"/>
      <c r="B200" s="197"/>
      <c r="C200" s="109" t="s">
        <v>263</v>
      </c>
      <c r="D200" s="109" t="s">
        <v>163</v>
      </c>
      <c r="E200" s="110" t="s">
        <v>303</v>
      </c>
      <c r="F200" s="111" t="s">
        <v>304</v>
      </c>
      <c r="G200" s="112" t="s">
        <v>166</v>
      </c>
      <c r="H200" s="113">
        <v>2</v>
      </c>
      <c r="I200" s="114"/>
      <c r="J200" s="115"/>
      <c r="K200" s="198">
        <f>ROUND(P200*H200,2)</f>
        <v>0</v>
      </c>
      <c r="L200" s="180"/>
      <c r="M200" s="116"/>
      <c r="N200" s="117" t="s">
        <v>1</v>
      </c>
      <c r="O200" s="118" t="s">
        <v>37</v>
      </c>
      <c r="P200" s="119">
        <f>I200+J200</f>
        <v>0</v>
      </c>
      <c r="Q200" s="119">
        <f>ROUND(I200*H200,2)</f>
        <v>0</v>
      </c>
      <c r="R200" s="119">
        <f>ROUND(J200*H200,2)</f>
        <v>0</v>
      </c>
      <c r="S200" s="42"/>
      <c r="T200" s="120">
        <f>S200*H200</f>
        <v>0</v>
      </c>
      <c r="U200" s="120">
        <v>0</v>
      </c>
      <c r="V200" s="120">
        <f>U200*H200</f>
        <v>0</v>
      </c>
      <c r="W200" s="120">
        <v>0</v>
      </c>
      <c r="X200" s="121">
        <f>W200*H200</f>
        <v>0</v>
      </c>
      <c r="Y200" s="20"/>
      <c r="Z200" s="20"/>
      <c r="AA200" s="20"/>
      <c r="AB200" s="20"/>
      <c r="AC200" s="20"/>
      <c r="AD200" s="20"/>
      <c r="AE200" s="20"/>
      <c r="AR200" s="122" t="s">
        <v>167</v>
      </c>
      <c r="AT200" s="122" t="s">
        <v>163</v>
      </c>
      <c r="AU200" s="122" t="s">
        <v>84</v>
      </c>
      <c r="AY200" s="14" t="s">
        <v>160</v>
      </c>
      <c r="BE200" s="123">
        <f>IF(O200="základní",K200,0)</f>
        <v>0</v>
      </c>
      <c r="BF200" s="123">
        <f>IF(O200="snížená",K200,0)</f>
        <v>0</v>
      </c>
      <c r="BG200" s="123">
        <f>IF(O200="zákl. přenesená",K200,0)</f>
        <v>0</v>
      </c>
      <c r="BH200" s="123">
        <f>IF(O200="sníž. přenesená",K200,0)</f>
        <v>0</v>
      </c>
      <c r="BI200" s="123">
        <f>IF(O200="nulová",K200,0)</f>
        <v>0</v>
      </c>
      <c r="BJ200" s="14" t="s">
        <v>82</v>
      </c>
      <c r="BK200" s="123">
        <f>ROUND(P200*H200,2)</f>
        <v>0</v>
      </c>
      <c r="BL200" s="14" t="s">
        <v>168</v>
      </c>
      <c r="BM200" s="122" t="s">
        <v>305</v>
      </c>
    </row>
    <row r="201" spans="1:47" s="2" customFormat="1" ht="12">
      <c r="A201" s="20"/>
      <c r="B201" s="150"/>
      <c r="C201" s="42"/>
      <c r="D201" s="199" t="s">
        <v>169</v>
      </c>
      <c r="E201" s="42"/>
      <c r="F201" s="200" t="s">
        <v>304</v>
      </c>
      <c r="G201" s="42"/>
      <c r="H201" s="42"/>
      <c r="I201" s="201"/>
      <c r="J201" s="201"/>
      <c r="K201" s="151"/>
      <c r="L201" s="20"/>
      <c r="M201" s="21"/>
      <c r="N201" s="124"/>
      <c r="O201" s="125"/>
      <c r="P201" s="42"/>
      <c r="Q201" s="42"/>
      <c r="R201" s="42"/>
      <c r="S201" s="42"/>
      <c r="T201" s="42"/>
      <c r="U201" s="42"/>
      <c r="V201" s="42"/>
      <c r="W201" s="42"/>
      <c r="X201" s="43"/>
      <c r="Y201" s="20"/>
      <c r="Z201" s="20"/>
      <c r="AA201" s="20"/>
      <c r="AB201" s="20"/>
      <c r="AC201" s="20"/>
      <c r="AD201" s="20"/>
      <c r="AE201" s="20"/>
      <c r="AT201" s="14" t="s">
        <v>169</v>
      </c>
      <c r="AU201" s="14" t="s">
        <v>84</v>
      </c>
    </row>
    <row r="202" spans="1:65" s="2" customFormat="1" ht="72">
      <c r="A202" s="20"/>
      <c r="B202" s="197"/>
      <c r="C202" s="109" t="s">
        <v>306</v>
      </c>
      <c r="D202" s="109" t="s">
        <v>163</v>
      </c>
      <c r="E202" s="110" t="s">
        <v>307</v>
      </c>
      <c r="F202" s="111" t="s">
        <v>488</v>
      </c>
      <c r="G202" s="112" t="s">
        <v>166</v>
      </c>
      <c r="H202" s="113">
        <v>2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308</v>
      </c>
    </row>
    <row r="203" spans="1:47" s="2" customFormat="1" ht="12">
      <c r="A203" s="20"/>
      <c r="B203" s="150"/>
      <c r="C203" s="42"/>
      <c r="D203" s="199" t="s">
        <v>169</v>
      </c>
      <c r="E203" s="42"/>
      <c r="F203" s="200"/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169</v>
      </c>
      <c r="AU203" s="14" t="s">
        <v>84</v>
      </c>
    </row>
    <row r="204" spans="2:63" s="12" customFormat="1" ht="22.9" customHeight="1">
      <c r="B204" s="190"/>
      <c r="C204" s="103"/>
      <c r="D204" s="191" t="s">
        <v>73</v>
      </c>
      <c r="E204" s="195" t="s">
        <v>309</v>
      </c>
      <c r="F204" s="195" t="s">
        <v>309</v>
      </c>
      <c r="G204" s="103"/>
      <c r="H204" s="103"/>
      <c r="I204" s="193"/>
      <c r="J204" s="193"/>
      <c r="K204" s="196">
        <f>BK204</f>
        <v>0</v>
      </c>
      <c r="M204" s="100"/>
      <c r="N204" s="102"/>
      <c r="O204" s="103"/>
      <c r="P204" s="103"/>
      <c r="Q204" s="104">
        <f>SUM(Q205:Q214)</f>
        <v>0</v>
      </c>
      <c r="R204" s="104">
        <f>SUM(R205:R214)</f>
        <v>0</v>
      </c>
      <c r="S204" s="103"/>
      <c r="T204" s="105">
        <f>SUM(T205:T214)</f>
        <v>0</v>
      </c>
      <c r="U204" s="103"/>
      <c r="V204" s="105">
        <f>SUM(V205:V214)</f>
        <v>0</v>
      </c>
      <c r="W204" s="103"/>
      <c r="X204" s="106">
        <f>SUM(X205:X214)</f>
        <v>0</v>
      </c>
      <c r="AR204" s="101" t="s">
        <v>82</v>
      </c>
      <c r="AT204" s="107" t="s">
        <v>73</v>
      </c>
      <c r="AU204" s="107" t="s">
        <v>82</v>
      </c>
      <c r="AY204" s="101" t="s">
        <v>160</v>
      </c>
      <c r="BK204" s="108">
        <f>SUM(BK205:BK214)</f>
        <v>0</v>
      </c>
    </row>
    <row r="205" spans="1:65" s="2" customFormat="1" ht="24.2" customHeight="1">
      <c r="A205" s="20"/>
      <c r="B205" s="197"/>
      <c r="C205" s="126" t="s">
        <v>267</v>
      </c>
      <c r="D205" s="126" t="s">
        <v>182</v>
      </c>
      <c r="E205" s="127" t="s">
        <v>310</v>
      </c>
      <c r="F205" s="128" t="s">
        <v>311</v>
      </c>
      <c r="G205" s="129" t="s">
        <v>312</v>
      </c>
      <c r="H205" s="130">
        <v>1</v>
      </c>
      <c r="I205" s="131"/>
      <c r="J205" s="131"/>
      <c r="K205" s="203">
        <f>ROUND(P205*H205,2)</f>
        <v>0</v>
      </c>
      <c r="L205" s="181"/>
      <c r="M205" s="21"/>
      <c r="N205" s="132" t="s">
        <v>1</v>
      </c>
      <c r="O205" s="118" t="s">
        <v>37</v>
      </c>
      <c r="P205" s="119">
        <f>I205+J205</f>
        <v>0</v>
      </c>
      <c r="Q205" s="119">
        <f>ROUND(I205*H205,2)</f>
        <v>0</v>
      </c>
      <c r="R205" s="119">
        <f>ROUND(J205*H205,2)</f>
        <v>0</v>
      </c>
      <c r="S205" s="42"/>
      <c r="T205" s="120">
        <f>S205*H205</f>
        <v>0</v>
      </c>
      <c r="U205" s="120">
        <v>0</v>
      </c>
      <c r="V205" s="120">
        <f>U205*H205</f>
        <v>0</v>
      </c>
      <c r="W205" s="120">
        <v>0</v>
      </c>
      <c r="X205" s="121">
        <f>W205*H205</f>
        <v>0</v>
      </c>
      <c r="Y205" s="20"/>
      <c r="Z205" s="20"/>
      <c r="AA205" s="20"/>
      <c r="AB205" s="20"/>
      <c r="AC205" s="20"/>
      <c r="AD205" s="20"/>
      <c r="AE205" s="20"/>
      <c r="AR205" s="122" t="s">
        <v>168</v>
      </c>
      <c r="AT205" s="122" t="s">
        <v>182</v>
      </c>
      <c r="AU205" s="122" t="s">
        <v>84</v>
      </c>
      <c r="AY205" s="14" t="s">
        <v>160</v>
      </c>
      <c r="BE205" s="123">
        <f>IF(O205="základní",K205,0)</f>
        <v>0</v>
      </c>
      <c r="BF205" s="123">
        <f>IF(O205="snížená",K205,0)</f>
        <v>0</v>
      </c>
      <c r="BG205" s="123">
        <f>IF(O205="zákl. přenesená",K205,0)</f>
        <v>0</v>
      </c>
      <c r="BH205" s="123">
        <f>IF(O205="sníž. přenesená",K205,0)</f>
        <v>0</v>
      </c>
      <c r="BI205" s="123">
        <f>IF(O205="nulová",K205,0)</f>
        <v>0</v>
      </c>
      <c r="BJ205" s="14" t="s">
        <v>82</v>
      </c>
      <c r="BK205" s="123">
        <f>ROUND(P205*H205,2)</f>
        <v>0</v>
      </c>
      <c r="BL205" s="14" t="s">
        <v>168</v>
      </c>
      <c r="BM205" s="122" t="s">
        <v>313</v>
      </c>
    </row>
    <row r="206" spans="1:47" s="2" customFormat="1" ht="12">
      <c r="A206" s="20"/>
      <c r="B206" s="150"/>
      <c r="C206" s="42"/>
      <c r="D206" s="199" t="s">
        <v>169</v>
      </c>
      <c r="E206" s="42"/>
      <c r="F206" s="200" t="s">
        <v>311</v>
      </c>
      <c r="G206" s="42"/>
      <c r="H206" s="42"/>
      <c r="I206" s="201"/>
      <c r="J206" s="201"/>
      <c r="K206" s="151"/>
      <c r="L206" s="20"/>
      <c r="M206" s="21"/>
      <c r="N206" s="124"/>
      <c r="O206" s="125"/>
      <c r="P206" s="42"/>
      <c r="Q206" s="42"/>
      <c r="R206" s="42"/>
      <c r="S206" s="42"/>
      <c r="T206" s="42"/>
      <c r="U206" s="42"/>
      <c r="V206" s="42"/>
      <c r="W206" s="42"/>
      <c r="X206" s="43"/>
      <c r="Y206" s="20"/>
      <c r="Z206" s="20"/>
      <c r="AA206" s="20"/>
      <c r="AB206" s="20"/>
      <c r="AC206" s="20"/>
      <c r="AD206" s="20"/>
      <c r="AE206" s="20"/>
      <c r="AT206" s="14" t="s">
        <v>169</v>
      </c>
      <c r="AU206" s="14" t="s">
        <v>84</v>
      </c>
    </row>
    <row r="207" spans="1:65" s="2" customFormat="1" ht="44.25" customHeight="1">
      <c r="A207" s="20"/>
      <c r="B207" s="197"/>
      <c r="C207" s="126" t="s">
        <v>314</v>
      </c>
      <c r="D207" s="126" t="s">
        <v>182</v>
      </c>
      <c r="E207" s="127" t="s">
        <v>315</v>
      </c>
      <c r="F207" s="128" t="s">
        <v>316</v>
      </c>
      <c r="G207" s="129" t="s">
        <v>166</v>
      </c>
      <c r="H207" s="130">
        <v>1</v>
      </c>
      <c r="I207" s="131"/>
      <c r="J207" s="131"/>
      <c r="K207" s="203">
        <f>ROUND(P207*H207,2)</f>
        <v>0</v>
      </c>
      <c r="L207" s="181"/>
      <c r="M207" s="21"/>
      <c r="N207" s="132" t="s">
        <v>1</v>
      </c>
      <c r="O207" s="118" t="s">
        <v>37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2"/>
      <c r="T207" s="120">
        <f>S207*H207</f>
        <v>0</v>
      </c>
      <c r="U207" s="120">
        <v>0</v>
      </c>
      <c r="V207" s="120">
        <f>U207*H207</f>
        <v>0</v>
      </c>
      <c r="W207" s="120">
        <v>0</v>
      </c>
      <c r="X207" s="121">
        <f>W207*H207</f>
        <v>0</v>
      </c>
      <c r="Y207" s="20"/>
      <c r="Z207" s="20"/>
      <c r="AA207" s="20"/>
      <c r="AB207" s="20"/>
      <c r="AC207" s="20"/>
      <c r="AD207" s="20"/>
      <c r="AE207" s="20"/>
      <c r="AR207" s="122" t="s">
        <v>168</v>
      </c>
      <c r="AT207" s="122" t="s">
        <v>182</v>
      </c>
      <c r="AU207" s="122" t="s">
        <v>84</v>
      </c>
      <c r="AY207" s="14" t="s">
        <v>160</v>
      </c>
      <c r="BE207" s="123">
        <f>IF(O207="základní",K207,0)</f>
        <v>0</v>
      </c>
      <c r="BF207" s="123">
        <f>IF(O207="snížená",K207,0)</f>
        <v>0</v>
      </c>
      <c r="BG207" s="123">
        <f>IF(O207="zákl. přenesená",K207,0)</f>
        <v>0</v>
      </c>
      <c r="BH207" s="123">
        <f>IF(O207="sníž. přenesená",K207,0)</f>
        <v>0</v>
      </c>
      <c r="BI207" s="123">
        <f>IF(O207="nulová",K207,0)</f>
        <v>0</v>
      </c>
      <c r="BJ207" s="14" t="s">
        <v>82</v>
      </c>
      <c r="BK207" s="123">
        <f>ROUND(P207*H207,2)</f>
        <v>0</v>
      </c>
      <c r="BL207" s="14" t="s">
        <v>168</v>
      </c>
      <c r="BM207" s="122" t="s">
        <v>317</v>
      </c>
    </row>
    <row r="208" spans="1:47" s="2" customFormat="1" ht="19.5">
      <c r="A208" s="20"/>
      <c r="B208" s="150"/>
      <c r="C208" s="42"/>
      <c r="D208" s="199" t="s">
        <v>169</v>
      </c>
      <c r="E208" s="42"/>
      <c r="F208" s="200" t="s">
        <v>318</v>
      </c>
      <c r="G208" s="42"/>
      <c r="H208" s="42"/>
      <c r="I208" s="201"/>
      <c r="J208" s="201"/>
      <c r="K208" s="151"/>
      <c r="L208" s="20"/>
      <c r="M208" s="21"/>
      <c r="N208" s="124"/>
      <c r="O208" s="125"/>
      <c r="P208" s="42"/>
      <c r="Q208" s="42"/>
      <c r="R208" s="42"/>
      <c r="S208" s="42"/>
      <c r="T208" s="42"/>
      <c r="U208" s="42"/>
      <c r="V208" s="42"/>
      <c r="W208" s="42"/>
      <c r="X208" s="43"/>
      <c r="Y208" s="20"/>
      <c r="Z208" s="20"/>
      <c r="AA208" s="20"/>
      <c r="AB208" s="20"/>
      <c r="AC208" s="20"/>
      <c r="AD208" s="20"/>
      <c r="AE208" s="20"/>
      <c r="AT208" s="14" t="s">
        <v>169</v>
      </c>
      <c r="AU208" s="14" t="s">
        <v>84</v>
      </c>
    </row>
    <row r="209" spans="1:65" s="2" customFormat="1" ht="24.2" customHeight="1">
      <c r="A209" s="20"/>
      <c r="B209" s="197"/>
      <c r="C209" s="126" t="s">
        <v>319</v>
      </c>
      <c r="D209" s="126" t="s">
        <v>182</v>
      </c>
      <c r="E209" s="127" t="s">
        <v>320</v>
      </c>
      <c r="F209" s="128" t="s">
        <v>321</v>
      </c>
      <c r="G209" s="129" t="s">
        <v>166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322</v>
      </c>
    </row>
    <row r="210" spans="1:47" s="2" customFormat="1" ht="12">
      <c r="A210" s="20"/>
      <c r="B210" s="150"/>
      <c r="C210" s="42"/>
      <c r="D210" s="199" t="s">
        <v>169</v>
      </c>
      <c r="E210" s="42"/>
      <c r="F210" s="200" t="s">
        <v>321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24.2" customHeight="1">
      <c r="A211" s="20"/>
      <c r="B211" s="197"/>
      <c r="C211" s="126" t="s">
        <v>323</v>
      </c>
      <c r="D211" s="126" t="s">
        <v>182</v>
      </c>
      <c r="E211" s="127" t="s">
        <v>324</v>
      </c>
      <c r="F211" s="128" t="s">
        <v>325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326</v>
      </c>
    </row>
    <row r="212" spans="1:47" s="2" customFormat="1" ht="12">
      <c r="A212" s="20"/>
      <c r="B212" s="150"/>
      <c r="C212" s="42"/>
      <c r="D212" s="199" t="s">
        <v>169</v>
      </c>
      <c r="E212" s="42"/>
      <c r="F212" s="200" t="s">
        <v>325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16.5" customHeight="1">
      <c r="A213" s="20"/>
      <c r="B213" s="197"/>
      <c r="C213" s="126" t="s">
        <v>327</v>
      </c>
      <c r="D213" s="126" t="s">
        <v>182</v>
      </c>
      <c r="E213" s="127" t="s">
        <v>328</v>
      </c>
      <c r="F213" s="128" t="s">
        <v>329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330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329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2:63" s="12" customFormat="1" ht="22.9" customHeight="1">
      <c r="B215" s="190"/>
      <c r="C215" s="103"/>
      <c r="D215" s="191" t="s">
        <v>73</v>
      </c>
      <c r="E215" s="195" t="s">
        <v>331</v>
      </c>
      <c r="F215" s="195" t="s">
        <v>332</v>
      </c>
      <c r="G215" s="103"/>
      <c r="H215" s="103"/>
      <c r="I215" s="193"/>
      <c r="J215" s="193"/>
      <c r="K215" s="196">
        <f>BK215</f>
        <v>0</v>
      </c>
      <c r="M215" s="100"/>
      <c r="N215" s="102"/>
      <c r="O215" s="103"/>
      <c r="P215" s="103"/>
      <c r="Q215" s="104">
        <f>SUM(Q216:Q231)</f>
        <v>0</v>
      </c>
      <c r="R215" s="104">
        <f>SUM(R216:R231)</f>
        <v>0</v>
      </c>
      <c r="S215" s="103"/>
      <c r="T215" s="105">
        <f>SUM(T216:T231)</f>
        <v>0</v>
      </c>
      <c r="U215" s="103"/>
      <c r="V215" s="105">
        <f>SUM(V216:V231)</f>
        <v>7E-05</v>
      </c>
      <c r="W215" s="103"/>
      <c r="X215" s="106">
        <f>SUM(X216:X231)</f>
        <v>0</v>
      </c>
      <c r="AR215" s="101" t="s">
        <v>82</v>
      </c>
      <c r="AT215" s="107" t="s">
        <v>73</v>
      </c>
      <c r="AU215" s="107" t="s">
        <v>82</v>
      </c>
      <c r="AY215" s="101" t="s">
        <v>160</v>
      </c>
      <c r="BK215" s="108">
        <f>SUM(BK216:BK231)</f>
        <v>0</v>
      </c>
    </row>
    <row r="216" spans="1:65" s="2" customFormat="1" ht="33" customHeight="1">
      <c r="A216" s="20"/>
      <c r="B216" s="197"/>
      <c r="C216" s="126" t="s">
        <v>333</v>
      </c>
      <c r="D216" s="126" t="s">
        <v>182</v>
      </c>
      <c r="E216" s="127" t="s">
        <v>424</v>
      </c>
      <c r="F216" s="128" t="s">
        <v>425</v>
      </c>
      <c r="G216" s="129" t="s">
        <v>426</v>
      </c>
      <c r="H216" s="130">
        <v>8.3</v>
      </c>
      <c r="I216" s="131"/>
      <c r="J216" s="131"/>
      <c r="K216" s="203">
        <f>ROUND(P216*H216,2)</f>
        <v>0</v>
      </c>
      <c r="L216" s="181"/>
      <c r="M216" s="21"/>
      <c r="N216" s="132" t="s">
        <v>1</v>
      </c>
      <c r="O216" s="118" t="s">
        <v>37</v>
      </c>
      <c r="P216" s="119">
        <f>I216+J216</f>
        <v>0</v>
      </c>
      <c r="Q216" s="119">
        <f>ROUND(I216*H216,2)</f>
        <v>0</v>
      </c>
      <c r="R216" s="119">
        <f>ROUND(J216*H216,2)</f>
        <v>0</v>
      </c>
      <c r="S216" s="42"/>
      <c r="T216" s="120">
        <f>S216*H216</f>
        <v>0</v>
      </c>
      <c r="U216" s="120">
        <v>0</v>
      </c>
      <c r="V216" s="120">
        <f>U216*H216</f>
        <v>0</v>
      </c>
      <c r="W216" s="120">
        <v>0</v>
      </c>
      <c r="X216" s="121">
        <f>W216*H216</f>
        <v>0</v>
      </c>
      <c r="Y216" s="20"/>
      <c r="Z216" s="20"/>
      <c r="AA216" s="20"/>
      <c r="AB216" s="20"/>
      <c r="AC216" s="20"/>
      <c r="AD216" s="20"/>
      <c r="AE216" s="20"/>
      <c r="AR216" s="122" t="s">
        <v>168</v>
      </c>
      <c r="AT216" s="122" t="s">
        <v>182</v>
      </c>
      <c r="AU216" s="122" t="s">
        <v>84</v>
      </c>
      <c r="AY216" s="14" t="s">
        <v>160</v>
      </c>
      <c r="BE216" s="123">
        <f>IF(O216="základní",K216,0)</f>
        <v>0</v>
      </c>
      <c r="BF216" s="123">
        <f>IF(O216="snížená",K216,0)</f>
        <v>0</v>
      </c>
      <c r="BG216" s="123">
        <f>IF(O216="zákl. přenesená",K216,0)</f>
        <v>0</v>
      </c>
      <c r="BH216" s="123">
        <f>IF(O216="sníž. přenesená",K216,0)</f>
        <v>0</v>
      </c>
      <c r="BI216" s="123">
        <f>IF(O216="nulová",K216,0)</f>
        <v>0</v>
      </c>
      <c r="BJ216" s="14" t="s">
        <v>82</v>
      </c>
      <c r="BK216" s="123">
        <f>ROUND(P216*H216,2)</f>
        <v>0</v>
      </c>
      <c r="BL216" s="14" t="s">
        <v>168</v>
      </c>
      <c r="BM216" s="122" t="s">
        <v>463</v>
      </c>
    </row>
    <row r="217" spans="1:47" s="2" customFormat="1" ht="19.5">
      <c r="A217" s="20"/>
      <c r="B217" s="150"/>
      <c r="C217" s="42"/>
      <c r="D217" s="199" t="s">
        <v>169</v>
      </c>
      <c r="E217" s="42"/>
      <c r="F217" s="200" t="s">
        <v>425</v>
      </c>
      <c r="G217" s="42"/>
      <c r="H217" s="42"/>
      <c r="I217" s="201"/>
      <c r="J217" s="201"/>
      <c r="K217" s="151"/>
      <c r="L217" s="20"/>
      <c r="M217" s="21"/>
      <c r="N217" s="124"/>
      <c r="O217" s="125"/>
      <c r="P217" s="42"/>
      <c r="Q217" s="42"/>
      <c r="R217" s="42"/>
      <c r="S217" s="42"/>
      <c r="T217" s="42"/>
      <c r="U217" s="42"/>
      <c r="V217" s="42"/>
      <c r="W217" s="42"/>
      <c r="X217" s="43"/>
      <c r="Y217" s="20"/>
      <c r="Z217" s="20"/>
      <c r="AA217" s="20"/>
      <c r="AB217" s="20"/>
      <c r="AC217" s="20"/>
      <c r="AD217" s="20"/>
      <c r="AE217" s="20"/>
      <c r="AT217" s="14" t="s">
        <v>169</v>
      </c>
      <c r="AU217" s="14" t="s">
        <v>84</v>
      </c>
    </row>
    <row r="218" spans="1:65" s="2" customFormat="1" ht="33" customHeight="1">
      <c r="A218" s="20"/>
      <c r="B218" s="197"/>
      <c r="C218" s="126" t="s">
        <v>339</v>
      </c>
      <c r="D218" s="126" t="s">
        <v>182</v>
      </c>
      <c r="E218" s="127" t="s">
        <v>428</v>
      </c>
      <c r="F218" s="128" t="s">
        <v>429</v>
      </c>
      <c r="G218" s="129" t="s">
        <v>426</v>
      </c>
      <c r="H218" s="130">
        <v>8.3</v>
      </c>
      <c r="I218" s="131"/>
      <c r="J218" s="131"/>
      <c r="K218" s="203">
        <f>ROUND(P218*H218,2)</f>
        <v>0</v>
      </c>
      <c r="L218" s="181"/>
      <c r="M218" s="21"/>
      <c r="N218" s="132" t="s">
        <v>1</v>
      </c>
      <c r="O218" s="118" t="s">
        <v>37</v>
      </c>
      <c r="P218" s="119">
        <f>I218+J218</f>
        <v>0</v>
      </c>
      <c r="Q218" s="119">
        <f>ROUND(I218*H218,2)</f>
        <v>0</v>
      </c>
      <c r="R218" s="119">
        <f>ROUND(J218*H218,2)</f>
        <v>0</v>
      </c>
      <c r="S218" s="42"/>
      <c r="T218" s="120">
        <f>S218*H218</f>
        <v>0</v>
      </c>
      <c r="U218" s="120">
        <v>0</v>
      </c>
      <c r="V218" s="120">
        <f>U218*H218</f>
        <v>0</v>
      </c>
      <c r="W218" s="120">
        <v>0</v>
      </c>
      <c r="X218" s="121">
        <f>W218*H218</f>
        <v>0</v>
      </c>
      <c r="Y218" s="20"/>
      <c r="Z218" s="20"/>
      <c r="AA218" s="20"/>
      <c r="AB218" s="20"/>
      <c r="AC218" s="20"/>
      <c r="AD218" s="20"/>
      <c r="AE218" s="20"/>
      <c r="AR218" s="122" t="s">
        <v>168</v>
      </c>
      <c r="AT218" s="122" t="s">
        <v>182</v>
      </c>
      <c r="AU218" s="122" t="s">
        <v>84</v>
      </c>
      <c r="AY218" s="14" t="s">
        <v>160</v>
      </c>
      <c r="BE218" s="123">
        <f>IF(O218="základní",K218,0)</f>
        <v>0</v>
      </c>
      <c r="BF218" s="123">
        <f>IF(O218="snížená",K218,0)</f>
        <v>0</v>
      </c>
      <c r="BG218" s="123">
        <f>IF(O218="zákl. přenesená",K218,0)</f>
        <v>0</v>
      </c>
      <c r="BH218" s="123">
        <f>IF(O218="sníž. přenesená",K218,0)</f>
        <v>0</v>
      </c>
      <c r="BI218" s="123">
        <f>IF(O218="nulová",K218,0)</f>
        <v>0</v>
      </c>
      <c r="BJ218" s="14" t="s">
        <v>82</v>
      </c>
      <c r="BK218" s="123">
        <f>ROUND(P218*H218,2)</f>
        <v>0</v>
      </c>
      <c r="BL218" s="14" t="s">
        <v>168</v>
      </c>
      <c r="BM218" s="122" t="s">
        <v>464</v>
      </c>
    </row>
    <row r="219" spans="1:47" s="2" customFormat="1" ht="19.5">
      <c r="A219" s="20"/>
      <c r="B219" s="150"/>
      <c r="C219" s="42"/>
      <c r="D219" s="199" t="s">
        <v>169</v>
      </c>
      <c r="E219" s="42"/>
      <c r="F219" s="200" t="s">
        <v>429</v>
      </c>
      <c r="G219" s="42"/>
      <c r="H219" s="42"/>
      <c r="I219" s="201"/>
      <c r="J219" s="201"/>
      <c r="K219" s="151"/>
      <c r="L219" s="20"/>
      <c r="M219" s="21"/>
      <c r="N219" s="124"/>
      <c r="O219" s="125"/>
      <c r="P219" s="42"/>
      <c r="Q219" s="42"/>
      <c r="R219" s="42"/>
      <c r="S219" s="42"/>
      <c r="T219" s="42"/>
      <c r="U219" s="42"/>
      <c r="V219" s="42"/>
      <c r="W219" s="42"/>
      <c r="X219" s="43"/>
      <c r="Y219" s="20"/>
      <c r="Z219" s="20"/>
      <c r="AA219" s="20"/>
      <c r="AB219" s="20"/>
      <c r="AC219" s="20"/>
      <c r="AD219" s="20"/>
      <c r="AE219" s="20"/>
      <c r="AT219" s="14" t="s">
        <v>169</v>
      </c>
      <c r="AU219" s="14" t="s">
        <v>84</v>
      </c>
    </row>
    <row r="220" spans="1:65" s="2" customFormat="1" ht="24.2" customHeight="1">
      <c r="A220" s="20"/>
      <c r="B220" s="197"/>
      <c r="C220" s="126" t="s">
        <v>344</v>
      </c>
      <c r="D220" s="126" t="s">
        <v>182</v>
      </c>
      <c r="E220" s="127" t="s">
        <v>431</v>
      </c>
      <c r="F220" s="128" t="s">
        <v>432</v>
      </c>
      <c r="G220" s="129" t="s">
        <v>426</v>
      </c>
      <c r="H220" s="130">
        <v>8.3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465</v>
      </c>
    </row>
    <row r="221" spans="1:47" s="2" customFormat="1" ht="12">
      <c r="A221" s="20"/>
      <c r="B221" s="150"/>
      <c r="C221" s="42"/>
      <c r="D221" s="199" t="s">
        <v>169</v>
      </c>
      <c r="E221" s="42"/>
      <c r="F221" s="200" t="s">
        <v>432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66.75" customHeight="1">
      <c r="A222" s="20"/>
      <c r="B222" s="197"/>
      <c r="C222" s="126" t="s">
        <v>347</v>
      </c>
      <c r="D222" s="126" t="s">
        <v>182</v>
      </c>
      <c r="E222" s="127" t="s">
        <v>334</v>
      </c>
      <c r="F222" s="128" t="s">
        <v>335</v>
      </c>
      <c r="G222" s="129" t="s">
        <v>336</v>
      </c>
      <c r="H222" s="130">
        <v>20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337</v>
      </c>
    </row>
    <row r="223" spans="1:47" s="2" customFormat="1" ht="39">
      <c r="A223" s="20"/>
      <c r="B223" s="150"/>
      <c r="C223" s="42"/>
      <c r="D223" s="199" t="s">
        <v>169</v>
      </c>
      <c r="E223" s="42"/>
      <c r="F223" s="200" t="s">
        <v>338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55.5" customHeight="1">
      <c r="A224" s="20"/>
      <c r="B224" s="197"/>
      <c r="C224" s="126" t="s">
        <v>350</v>
      </c>
      <c r="D224" s="126" t="s">
        <v>182</v>
      </c>
      <c r="E224" s="127" t="s">
        <v>340</v>
      </c>
      <c r="F224" s="128" t="s">
        <v>341</v>
      </c>
      <c r="G224" s="129" t="s">
        <v>277</v>
      </c>
      <c r="H224" s="130">
        <v>9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0</v>
      </c>
      <c r="V224" s="120">
        <f>U224*H224</f>
        <v>0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342</v>
      </c>
    </row>
    <row r="225" spans="1:47" s="2" customFormat="1" ht="39">
      <c r="A225" s="20"/>
      <c r="B225" s="150"/>
      <c r="C225" s="42"/>
      <c r="D225" s="199" t="s">
        <v>169</v>
      </c>
      <c r="E225" s="42"/>
      <c r="F225" s="200" t="s">
        <v>343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1:65" s="2" customFormat="1" ht="16.5" customHeight="1">
      <c r="A226" s="20"/>
      <c r="B226" s="197"/>
      <c r="C226" s="126" t="s">
        <v>200</v>
      </c>
      <c r="D226" s="126" t="s">
        <v>182</v>
      </c>
      <c r="E226" s="127" t="s">
        <v>269</v>
      </c>
      <c r="F226" s="128" t="s">
        <v>345</v>
      </c>
      <c r="G226" s="129" t="s">
        <v>297</v>
      </c>
      <c r="H226" s="130">
        <v>1</v>
      </c>
      <c r="I226" s="131"/>
      <c r="J226" s="131"/>
      <c r="K226" s="203">
        <f>ROUND(P226*H226,2)</f>
        <v>0</v>
      </c>
      <c r="L226" s="181"/>
      <c r="M226" s="21"/>
      <c r="N226" s="132" t="s">
        <v>1</v>
      </c>
      <c r="O226" s="118" t="s">
        <v>37</v>
      </c>
      <c r="P226" s="119">
        <f>I226+J226</f>
        <v>0</v>
      </c>
      <c r="Q226" s="119">
        <f>ROUND(I226*H226,2)</f>
        <v>0</v>
      </c>
      <c r="R226" s="119">
        <f>ROUND(J226*H226,2)</f>
        <v>0</v>
      </c>
      <c r="S226" s="42"/>
      <c r="T226" s="120">
        <f>S226*H226</f>
        <v>0</v>
      </c>
      <c r="U226" s="120">
        <v>0</v>
      </c>
      <c r="V226" s="120">
        <f>U226*H226</f>
        <v>0</v>
      </c>
      <c r="W226" s="120">
        <v>0</v>
      </c>
      <c r="X226" s="121">
        <f>W226*H226</f>
        <v>0</v>
      </c>
      <c r="Y226" s="20"/>
      <c r="Z226" s="20"/>
      <c r="AA226" s="20"/>
      <c r="AB226" s="20"/>
      <c r="AC226" s="20"/>
      <c r="AD226" s="20"/>
      <c r="AE226" s="20"/>
      <c r="AR226" s="122" t="s">
        <v>168</v>
      </c>
      <c r="AT226" s="122" t="s">
        <v>182</v>
      </c>
      <c r="AU226" s="122" t="s">
        <v>84</v>
      </c>
      <c r="AY226" s="14" t="s">
        <v>160</v>
      </c>
      <c r="BE226" s="123">
        <f>IF(O226="základní",K226,0)</f>
        <v>0</v>
      </c>
      <c r="BF226" s="123">
        <f>IF(O226="snížená",K226,0)</f>
        <v>0</v>
      </c>
      <c r="BG226" s="123">
        <f>IF(O226="zákl. přenesená",K226,0)</f>
        <v>0</v>
      </c>
      <c r="BH226" s="123">
        <f>IF(O226="sníž. přenesená",K226,0)</f>
        <v>0</v>
      </c>
      <c r="BI226" s="123">
        <f>IF(O226="nulová",K226,0)</f>
        <v>0</v>
      </c>
      <c r="BJ226" s="14" t="s">
        <v>82</v>
      </c>
      <c r="BK226" s="123">
        <f>ROUND(P226*H226,2)</f>
        <v>0</v>
      </c>
      <c r="BL226" s="14" t="s">
        <v>168</v>
      </c>
      <c r="BM226" s="122" t="s">
        <v>346</v>
      </c>
    </row>
    <row r="227" spans="1:47" s="2" customFormat="1" ht="12">
      <c r="A227" s="20"/>
      <c r="B227" s="150"/>
      <c r="C227" s="42"/>
      <c r="D227" s="199" t="s">
        <v>169</v>
      </c>
      <c r="E227" s="42"/>
      <c r="F227" s="200" t="s">
        <v>345</v>
      </c>
      <c r="G227" s="42"/>
      <c r="H227" s="42"/>
      <c r="I227" s="201"/>
      <c r="J227" s="201"/>
      <c r="K227" s="151"/>
      <c r="L227" s="20"/>
      <c r="M227" s="21"/>
      <c r="N227" s="124"/>
      <c r="O227" s="125"/>
      <c r="P227" s="42"/>
      <c r="Q227" s="42"/>
      <c r="R227" s="42"/>
      <c r="S227" s="42"/>
      <c r="T227" s="42"/>
      <c r="U227" s="42"/>
      <c r="V227" s="42"/>
      <c r="W227" s="42"/>
      <c r="X227" s="43"/>
      <c r="Y227" s="20"/>
      <c r="Z227" s="20"/>
      <c r="AA227" s="20"/>
      <c r="AB227" s="20"/>
      <c r="AC227" s="20"/>
      <c r="AD227" s="20"/>
      <c r="AE227" s="20"/>
      <c r="AT227" s="14" t="s">
        <v>169</v>
      </c>
      <c r="AU227" s="14" t="s">
        <v>84</v>
      </c>
    </row>
    <row r="228" spans="1:65" s="2" customFormat="1" ht="24.2" customHeight="1">
      <c r="A228" s="20"/>
      <c r="B228" s="197"/>
      <c r="C228" s="126" t="s">
        <v>362</v>
      </c>
      <c r="D228" s="126" t="s">
        <v>182</v>
      </c>
      <c r="E228" s="127" t="s">
        <v>271</v>
      </c>
      <c r="F228" s="128" t="s">
        <v>348</v>
      </c>
      <c r="G228" s="129" t="s">
        <v>336</v>
      </c>
      <c r="H228" s="130">
        <v>20</v>
      </c>
      <c r="I228" s="131"/>
      <c r="J228" s="131"/>
      <c r="K228" s="203">
        <f>ROUND(P228*H228,2)</f>
        <v>0</v>
      </c>
      <c r="L228" s="181"/>
      <c r="M228" s="21"/>
      <c r="N228" s="132" t="s">
        <v>1</v>
      </c>
      <c r="O228" s="118" t="s">
        <v>37</v>
      </c>
      <c r="P228" s="119">
        <f>I228+J228</f>
        <v>0</v>
      </c>
      <c r="Q228" s="119">
        <f>ROUND(I228*H228,2)</f>
        <v>0</v>
      </c>
      <c r="R228" s="119">
        <f>ROUND(J228*H228,2)</f>
        <v>0</v>
      </c>
      <c r="S228" s="42"/>
      <c r="T228" s="120">
        <f>S228*H228</f>
        <v>0</v>
      </c>
      <c r="U228" s="120">
        <v>0</v>
      </c>
      <c r="V228" s="120">
        <f>U228*H228</f>
        <v>0</v>
      </c>
      <c r="W228" s="120">
        <v>0</v>
      </c>
      <c r="X228" s="121">
        <f>W228*H228</f>
        <v>0</v>
      </c>
      <c r="Y228" s="20"/>
      <c r="Z228" s="20"/>
      <c r="AA228" s="20"/>
      <c r="AB228" s="20"/>
      <c r="AC228" s="20"/>
      <c r="AD228" s="20"/>
      <c r="AE228" s="20"/>
      <c r="AR228" s="122" t="s">
        <v>168</v>
      </c>
      <c r="AT228" s="122" t="s">
        <v>182</v>
      </c>
      <c r="AU228" s="122" t="s">
        <v>84</v>
      </c>
      <c r="AY228" s="14" t="s">
        <v>160</v>
      </c>
      <c r="BE228" s="123">
        <f>IF(O228="základní",K228,0)</f>
        <v>0</v>
      </c>
      <c r="BF228" s="123">
        <f>IF(O228="snížená",K228,0)</f>
        <v>0</v>
      </c>
      <c r="BG228" s="123">
        <f>IF(O228="zákl. přenesená",K228,0)</f>
        <v>0</v>
      </c>
      <c r="BH228" s="123">
        <f>IF(O228="sníž. přenesená",K228,0)</f>
        <v>0</v>
      </c>
      <c r="BI228" s="123">
        <f>IF(O228="nulová",K228,0)</f>
        <v>0</v>
      </c>
      <c r="BJ228" s="14" t="s">
        <v>82</v>
      </c>
      <c r="BK228" s="123">
        <f>ROUND(P228*H228,2)</f>
        <v>0</v>
      </c>
      <c r="BL228" s="14" t="s">
        <v>168</v>
      </c>
      <c r="BM228" s="122" t="s">
        <v>349</v>
      </c>
    </row>
    <row r="229" spans="1:47" s="2" customFormat="1" ht="19.5">
      <c r="A229" s="20"/>
      <c r="B229" s="150"/>
      <c r="C229" s="42"/>
      <c r="D229" s="199" t="s">
        <v>169</v>
      </c>
      <c r="E229" s="42"/>
      <c r="F229" s="200" t="s">
        <v>348</v>
      </c>
      <c r="G229" s="42"/>
      <c r="H229" s="42"/>
      <c r="I229" s="201"/>
      <c r="J229" s="201"/>
      <c r="K229" s="151"/>
      <c r="L229" s="20"/>
      <c r="M229" s="21"/>
      <c r="N229" s="124"/>
      <c r="O229" s="125"/>
      <c r="P229" s="42"/>
      <c r="Q229" s="42"/>
      <c r="R229" s="42"/>
      <c r="S229" s="42"/>
      <c r="T229" s="42"/>
      <c r="U229" s="42"/>
      <c r="V229" s="42"/>
      <c r="W229" s="42"/>
      <c r="X229" s="43"/>
      <c r="Y229" s="20"/>
      <c r="Z229" s="20"/>
      <c r="AA229" s="20"/>
      <c r="AB229" s="20"/>
      <c r="AC229" s="20"/>
      <c r="AD229" s="20"/>
      <c r="AE229" s="20"/>
      <c r="AT229" s="14" t="s">
        <v>169</v>
      </c>
      <c r="AU229" s="14" t="s">
        <v>84</v>
      </c>
    </row>
    <row r="230" spans="1:65" s="2" customFormat="1" ht="37.9" customHeight="1">
      <c r="A230" s="20"/>
      <c r="B230" s="197"/>
      <c r="C230" s="126" t="s">
        <v>203</v>
      </c>
      <c r="D230" s="126" t="s">
        <v>182</v>
      </c>
      <c r="E230" s="127" t="s">
        <v>351</v>
      </c>
      <c r="F230" s="128" t="s">
        <v>352</v>
      </c>
      <c r="G230" s="129" t="s">
        <v>353</v>
      </c>
      <c r="H230" s="130">
        <v>1</v>
      </c>
      <c r="I230" s="131"/>
      <c r="J230" s="131"/>
      <c r="K230" s="203">
        <f>ROUND(P230*H230,2)</f>
        <v>0</v>
      </c>
      <c r="L230" s="181"/>
      <c r="M230" s="21"/>
      <c r="N230" s="132" t="s">
        <v>1</v>
      </c>
      <c r="O230" s="118" t="s">
        <v>37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2"/>
      <c r="T230" s="120">
        <f>S230*H230</f>
        <v>0</v>
      </c>
      <c r="U230" s="120">
        <v>7E-05</v>
      </c>
      <c r="V230" s="120">
        <f>U230*H230</f>
        <v>7E-05</v>
      </c>
      <c r="W230" s="120">
        <v>0</v>
      </c>
      <c r="X230" s="121">
        <f>W230*H230</f>
        <v>0</v>
      </c>
      <c r="Y230" s="20"/>
      <c r="Z230" s="20"/>
      <c r="AA230" s="20"/>
      <c r="AB230" s="20"/>
      <c r="AC230" s="20"/>
      <c r="AD230" s="20"/>
      <c r="AE230" s="20"/>
      <c r="AR230" s="122" t="s">
        <v>168</v>
      </c>
      <c r="AT230" s="122" t="s">
        <v>182</v>
      </c>
      <c r="AU230" s="122" t="s">
        <v>84</v>
      </c>
      <c r="AY230" s="14" t="s">
        <v>160</v>
      </c>
      <c r="BE230" s="123">
        <f>IF(O230="základní",K230,0)</f>
        <v>0</v>
      </c>
      <c r="BF230" s="123">
        <f>IF(O230="snížená",K230,0)</f>
        <v>0</v>
      </c>
      <c r="BG230" s="123">
        <f>IF(O230="zákl. přenesená",K230,0)</f>
        <v>0</v>
      </c>
      <c r="BH230" s="123">
        <f>IF(O230="sníž. přenesená",K230,0)</f>
        <v>0</v>
      </c>
      <c r="BI230" s="123">
        <f>IF(O230="nulová",K230,0)</f>
        <v>0</v>
      </c>
      <c r="BJ230" s="14" t="s">
        <v>82</v>
      </c>
      <c r="BK230" s="123">
        <f>ROUND(P230*H230,2)</f>
        <v>0</v>
      </c>
      <c r="BL230" s="14" t="s">
        <v>168</v>
      </c>
      <c r="BM230" s="122" t="s">
        <v>354</v>
      </c>
    </row>
    <row r="231" spans="1:47" s="2" customFormat="1" ht="19.5">
      <c r="A231" s="20"/>
      <c r="B231" s="150"/>
      <c r="C231" s="42"/>
      <c r="D231" s="199" t="s">
        <v>169</v>
      </c>
      <c r="E231" s="42"/>
      <c r="F231" s="200" t="s">
        <v>355</v>
      </c>
      <c r="G231" s="42"/>
      <c r="H231" s="42"/>
      <c r="I231" s="201"/>
      <c r="J231" s="201"/>
      <c r="K231" s="151"/>
      <c r="L231" s="20"/>
      <c r="M231" s="21"/>
      <c r="N231" s="124"/>
      <c r="O231" s="125"/>
      <c r="P231" s="42"/>
      <c r="Q231" s="42"/>
      <c r="R231" s="42"/>
      <c r="S231" s="42"/>
      <c r="T231" s="42"/>
      <c r="U231" s="42"/>
      <c r="V231" s="42"/>
      <c r="W231" s="42"/>
      <c r="X231" s="43"/>
      <c r="Y231" s="20"/>
      <c r="Z231" s="20"/>
      <c r="AA231" s="20"/>
      <c r="AB231" s="20"/>
      <c r="AC231" s="20"/>
      <c r="AD231" s="20"/>
      <c r="AE231" s="20"/>
      <c r="AT231" s="14" t="s">
        <v>169</v>
      </c>
      <c r="AU231" s="14" t="s">
        <v>84</v>
      </c>
    </row>
    <row r="232" spans="2:63" s="12" customFormat="1" ht="22.9" customHeight="1">
      <c r="B232" s="190"/>
      <c r="C232" s="103"/>
      <c r="D232" s="191" t="s">
        <v>73</v>
      </c>
      <c r="E232" s="195" t="s">
        <v>356</v>
      </c>
      <c r="F232" s="195" t="s">
        <v>357</v>
      </c>
      <c r="G232" s="103"/>
      <c r="H232" s="103"/>
      <c r="I232" s="193"/>
      <c r="J232" s="193"/>
      <c r="K232" s="196">
        <f>BK232</f>
        <v>0</v>
      </c>
      <c r="M232" s="100"/>
      <c r="N232" s="102"/>
      <c r="O232" s="103"/>
      <c r="P232" s="103"/>
      <c r="Q232" s="104">
        <f>SUM(Q233:Q240)</f>
        <v>0</v>
      </c>
      <c r="R232" s="104">
        <f>SUM(R233:R240)</f>
        <v>0</v>
      </c>
      <c r="S232" s="103"/>
      <c r="T232" s="105">
        <f>SUM(T233:T240)</f>
        <v>0</v>
      </c>
      <c r="U232" s="103"/>
      <c r="V232" s="105">
        <f>SUM(V233:V240)</f>
        <v>0</v>
      </c>
      <c r="W232" s="103"/>
      <c r="X232" s="106">
        <f>SUM(X233:X240)</f>
        <v>0</v>
      </c>
      <c r="AR232" s="101" t="s">
        <v>82</v>
      </c>
      <c r="AT232" s="107" t="s">
        <v>73</v>
      </c>
      <c r="AU232" s="107" t="s">
        <v>82</v>
      </c>
      <c r="AY232" s="101" t="s">
        <v>160</v>
      </c>
      <c r="BK232" s="108">
        <f>SUM(BK233:BK240)</f>
        <v>0</v>
      </c>
    </row>
    <row r="233" spans="1:65" s="2" customFormat="1" ht="21.75" customHeight="1">
      <c r="A233" s="20"/>
      <c r="B233" s="197"/>
      <c r="C233" s="126" t="s">
        <v>371</v>
      </c>
      <c r="D233" s="126" t="s">
        <v>182</v>
      </c>
      <c r="E233" s="127" t="s">
        <v>358</v>
      </c>
      <c r="F233" s="128" t="s">
        <v>359</v>
      </c>
      <c r="G233" s="129" t="s">
        <v>360</v>
      </c>
      <c r="H233" s="130">
        <v>7.92</v>
      </c>
      <c r="I233" s="131"/>
      <c r="J233" s="131"/>
      <c r="K233" s="203">
        <f>ROUND(P233*H233,2)</f>
        <v>0</v>
      </c>
      <c r="L233" s="181"/>
      <c r="M233" s="21"/>
      <c r="N233" s="132" t="s">
        <v>1</v>
      </c>
      <c r="O233" s="118" t="s">
        <v>37</v>
      </c>
      <c r="P233" s="119">
        <f>I233+J233</f>
        <v>0</v>
      </c>
      <c r="Q233" s="119">
        <f>ROUND(I233*H233,2)</f>
        <v>0</v>
      </c>
      <c r="R233" s="119">
        <f>ROUND(J233*H233,2)</f>
        <v>0</v>
      </c>
      <c r="S233" s="42"/>
      <c r="T233" s="120">
        <f>S233*H233</f>
        <v>0</v>
      </c>
      <c r="U233" s="120">
        <v>0</v>
      </c>
      <c r="V233" s="120">
        <f>U233*H233</f>
        <v>0</v>
      </c>
      <c r="W233" s="120">
        <v>0</v>
      </c>
      <c r="X233" s="121">
        <f>W233*H233</f>
        <v>0</v>
      </c>
      <c r="Y233" s="20"/>
      <c r="Z233" s="20"/>
      <c r="AA233" s="20"/>
      <c r="AB233" s="20"/>
      <c r="AC233" s="20"/>
      <c r="AD233" s="20"/>
      <c r="AE233" s="20"/>
      <c r="AR233" s="122" t="s">
        <v>168</v>
      </c>
      <c r="AT233" s="122" t="s">
        <v>182</v>
      </c>
      <c r="AU233" s="122" t="s">
        <v>84</v>
      </c>
      <c r="AY233" s="14" t="s">
        <v>160</v>
      </c>
      <c r="BE233" s="123">
        <f>IF(O233="základní",K233,0)</f>
        <v>0</v>
      </c>
      <c r="BF233" s="123">
        <f>IF(O233="snížená",K233,0)</f>
        <v>0</v>
      </c>
      <c r="BG233" s="123">
        <f>IF(O233="zákl. přenesená",K233,0)</f>
        <v>0</v>
      </c>
      <c r="BH233" s="123">
        <f>IF(O233="sníž. přenesená",K233,0)</f>
        <v>0</v>
      </c>
      <c r="BI233" s="123">
        <f>IF(O233="nulová",K233,0)</f>
        <v>0</v>
      </c>
      <c r="BJ233" s="14" t="s">
        <v>82</v>
      </c>
      <c r="BK233" s="123">
        <f>ROUND(P233*H233,2)</f>
        <v>0</v>
      </c>
      <c r="BL233" s="14" t="s">
        <v>168</v>
      </c>
      <c r="BM233" s="122" t="s">
        <v>361</v>
      </c>
    </row>
    <row r="234" spans="1:47" s="2" customFormat="1" ht="12">
      <c r="A234" s="20"/>
      <c r="B234" s="150"/>
      <c r="C234" s="42"/>
      <c r="D234" s="199" t="s">
        <v>169</v>
      </c>
      <c r="E234" s="42"/>
      <c r="F234" s="200" t="s">
        <v>359</v>
      </c>
      <c r="G234" s="42"/>
      <c r="H234" s="42"/>
      <c r="I234" s="201"/>
      <c r="J234" s="201"/>
      <c r="K234" s="151"/>
      <c r="L234" s="20"/>
      <c r="M234" s="21"/>
      <c r="N234" s="124"/>
      <c r="O234" s="125"/>
      <c r="P234" s="42"/>
      <c r="Q234" s="42"/>
      <c r="R234" s="42"/>
      <c r="S234" s="42"/>
      <c r="T234" s="42"/>
      <c r="U234" s="42"/>
      <c r="V234" s="42"/>
      <c r="W234" s="42"/>
      <c r="X234" s="43"/>
      <c r="Y234" s="20"/>
      <c r="Z234" s="20"/>
      <c r="AA234" s="20"/>
      <c r="AB234" s="20"/>
      <c r="AC234" s="20"/>
      <c r="AD234" s="20"/>
      <c r="AE234" s="20"/>
      <c r="AT234" s="14" t="s">
        <v>169</v>
      </c>
      <c r="AU234" s="14" t="s">
        <v>84</v>
      </c>
    </row>
    <row r="235" spans="1:65" s="2" customFormat="1" ht="24.2" customHeight="1">
      <c r="A235" s="20"/>
      <c r="B235" s="197"/>
      <c r="C235" s="126" t="s">
        <v>207</v>
      </c>
      <c r="D235" s="126" t="s">
        <v>182</v>
      </c>
      <c r="E235" s="127" t="s">
        <v>363</v>
      </c>
      <c r="F235" s="128" t="s">
        <v>364</v>
      </c>
      <c r="G235" s="129" t="s">
        <v>360</v>
      </c>
      <c r="H235" s="130">
        <v>7.92</v>
      </c>
      <c r="I235" s="131"/>
      <c r="J235" s="131"/>
      <c r="K235" s="203">
        <f>ROUND(P235*H235,2)</f>
        <v>0</v>
      </c>
      <c r="L235" s="181"/>
      <c r="M235" s="21"/>
      <c r="N235" s="132" t="s">
        <v>1</v>
      </c>
      <c r="O235" s="118" t="s">
        <v>37</v>
      </c>
      <c r="P235" s="119">
        <f>I235+J235</f>
        <v>0</v>
      </c>
      <c r="Q235" s="119">
        <f>ROUND(I235*H235,2)</f>
        <v>0</v>
      </c>
      <c r="R235" s="119">
        <f>ROUND(J235*H235,2)</f>
        <v>0</v>
      </c>
      <c r="S235" s="42"/>
      <c r="T235" s="120">
        <f>S235*H235</f>
        <v>0</v>
      </c>
      <c r="U235" s="120">
        <v>0</v>
      </c>
      <c r="V235" s="120">
        <f>U235*H235</f>
        <v>0</v>
      </c>
      <c r="W235" s="120">
        <v>0</v>
      </c>
      <c r="X235" s="121">
        <f>W235*H235</f>
        <v>0</v>
      </c>
      <c r="Y235" s="20"/>
      <c r="Z235" s="20"/>
      <c r="AA235" s="20"/>
      <c r="AB235" s="20"/>
      <c r="AC235" s="20"/>
      <c r="AD235" s="20"/>
      <c r="AE235" s="20"/>
      <c r="AR235" s="122" t="s">
        <v>168</v>
      </c>
      <c r="AT235" s="122" t="s">
        <v>182</v>
      </c>
      <c r="AU235" s="122" t="s">
        <v>84</v>
      </c>
      <c r="AY235" s="14" t="s">
        <v>160</v>
      </c>
      <c r="BE235" s="123">
        <f>IF(O235="základní",K235,0)</f>
        <v>0</v>
      </c>
      <c r="BF235" s="123">
        <f>IF(O235="snížená",K235,0)</f>
        <v>0</v>
      </c>
      <c r="BG235" s="123">
        <f>IF(O235="zákl. přenesená",K235,0)</f>
        <v>0</v>
      </c>
      <c r="BH235" s="123">
        <f>IF(O235="sníž. přenesená",K235,0)</f>
        <v>0</v>
      </c>
      <c r="BI235" s="123">
        <f>IF(O235="nulová",K235,0)</f>
        <v>0</v>
      </c>
      <c r="BJ235" s="14" t="s">
        <v>82</v>
      </c>
      <c r="BK235" s="123">
        <f>ROUND(P235*H235,2)</f>
        <v>0</v>
      </c>
      <c r="BL235" s="14" t="s">
        <v>168</v>
      </c>
      <c r="BM235" s="122" t="s">
        <v>365</v>
      </c>
    </row>
    <row r="236" spans="1:47" s="2" customFormat="1" ht="12">
      <c r="A236" s="20"/>
      <c r="B236" s="150"/>
      <c r="C236" s="42"/>
      <c r="D236" s="199" t="s">
        <v>169</v>
      </c>
      <c r="E236" s="42"/>
      <c r="F236" s="200" t="s">
        <v>364</v>
      </c>
      <c r="G236" s="42"/>
      <c r="H236" s="42"/>
      <c r="I236" s="201"/>
      <c r="J236" s="201"/>
      <c r="K236" s="151"/>
      <c r="L236" s="20"/>
      <c r="M236" s="21"/>
      <c r="N236" s="124"/>
      <c r="O236" s="125"/>
      <c r="P236" s="42"/>
      <c r="Q236" s="42"/>
      <c r="R236" s="42"/>
      <c r="S236" s="42"/>
      <c r="T236" s="42"/>
      <c r="U236" s="42"/>
      <c r="V236" s="42"/>
      <c r="W236" s="42"/>
      <c r="X236" s="43"/>
      <c r="Y236" s="20"/>
      <c r="Z236" s="20"/>
      <c r="AA236" s="20"/>
      <c r="AB236" s="20"/>
      <c r="AC236" s="20"/>
      <c r="AD236" s="20"/>
      <c r="AE236" s="20"/>
      <c r="AT236" s="14" t="s">
        <v>169</v>
      </c>
      <c r="AU236" s="14" t="s">
        <v>84</v>
      </c>
    </row>
    <row r="237" spans="1:65" s="2" customFormat="1" ht="33" customHeight="1">
      <c r="A237" s="20"/>
      <c r="B237" s="197"/>
      <c r="C237" s="126" t="s">
        <v>381</v>
      </c>
      <c r="D237" s="126" t="s">
        <v>182</v>
      </c>
      <c r="E237" s="127" t="s">
        <v>366</v>
      </c>
      <c r="F237" s="128" t="s">
        <v>367</v>
      </c>
      <c r="G237" s="129" t="s">
        <v>360</v>
      </c>
      <c r="H237" s="130">
        <v>5.94</v>
      </c>
      <c r="I237" s="131"/>
      <c r="J237" s="131"/>
      <c r="K237" s="203">
        <f>ROUND(P237*H237,2)</f>
        <v>0</v>
      </c>
      <c r="L237" s="181"/>
      <c r="M237" s="21"/>
      <c r="N237" s="132" t="s">
        <v>1</v>
      </c>
      <c r="O237" s="118" t="s">
        <v>37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2"/>
      <c r="T237" s="120">
        <f>S237*H237</f>
        <v>0</v>
      </c>
      <c r="U237" s="120">
        <v>0</v>
      </c>
      <c r="V237" s="120">
        <f>U237*H237</f>
        <v>0</v>
      </c>
      <c r="W237" s="120">
        <v>0</v>
      </c>
      <c r="X237" s="121">
        <f>W237*H237</f>
        <v>0</v>
      </c>
      <c r="Y237" s="20"/>
      <c r="Z237" s="20"/>
      <c r="AA237" s="20"/>
      <c r="AB237" s="20"/>
      <c r="AC237" s="20"/>
      <c r="AD237" s="20"/>
      <c r="AE237" s="20"/>
      <c r="AR237" s="122" t="s">
        <v>168</v>
      </c>
      <c r="AT237" s="122" t="s">
        <v>182</v>
      </c>
      <c r="AU237" s="122" t="s">
        <v>84</v>
      </c>
      <c r="AY237" s="14" t="s">
        <v>160</v>
      </c>
      <c r="BE237" s="123">
        <f>IF(O237="základní",K237,0)</f>
        <v>0</v>
      </c>
      <c r="BF237" s="123">
        <f>IF(O237="snížená",K237,0)</f>
        <v>0</v>
      </c>
      <c r="BG237" s="123">
        <f>IF(O237="zákl. přenesená",K237,0)</f>
        <v>0</v>
      </c>
      <c r="BH237" s="123">
        <f>IF(O237="sníž. přenesená",K237,0)</f>
        <v>0</v>
      </c>
      <c r="BI237" s="123">
        <f>IF(O237="nulová",K237,0)</f>
        <v>0</v>
      </c>
      <c r="BJ237" s="14" t="s">
        <v>82</v>
      </c>
      <c r="BK237" s="123">
        <f>ROUND(P237*H237,2)</f>
        <v>0</v>
      </c>
      <c r="BL237" s="14" t="s">
        <v>168</v>
      </c>
      <c r="BM237" s="122" t="s">
        <v>368</v>
      </c>
    </row>
    <row r="238" spans="1:47" s="2" customFormat="1" ht="19.5">
      <c r="A238" s="20"/>
      <c r="B238" s="150"/>
      <c r="C238" s="42"/>
      <c r="D238" s="199" t="s">
        <v>169</v>
      </c>
      <c r="E238" s="42"/>
      <c r="F238" s="200" t="s">
        <v>367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169</v>
      </c>
      <c r="AU238" s="14" t="s">
        <v>84</v>
      </c>
    </row>
    <row r="239" spans="1:65" s="2" customFormat="1" ht="33" customHeight="1">
      <c r="A239" s="20"/>
      <c r="B239" s="197"/>
      <c r="C239" s="126" t="s">
        <v>211</v>
      </c>
      <c r="D239" s="126" t="s">
        <v>182</v>
      </c>
      <c r="E239" s="127" t="s">
        <v>440</v>
      </c>
      <c r="F239" s="128" t="s">
        <v>441</v>
      </c>
      <c r="G239" s="129" t="s">
        <v>360</v>
      </c>
      <c r="H239" s="130">
        <v>1.98</v>
      </c>
      <c r="I239" s="131"/>
      <c r="J239" s="131"/>
      <c r="K239" s="203">
        <f>ROUND(P239*H239,2)</f>
        <v>0</v>
      </c>
      <c r="L239" s="181"/>
      <c r="M239" s="21"/>
      <c r="N239" s="132" t="s">
        <v>1</v>
      </c>
      <c r="O239" s="118" t="s">
        <v>37</v>
      </c>
      <c r="P239" s="119">
        <f>I239+J239</f>
        <v>0</v>
      </c>
      <c r="Q239" s="119">
        <f>ROUND(I239*H239,2)</f>
        <v>0</v>
      </c>
      <c r="R239" s="119">
        <f>ROUND(J239*H239,2)</f>
        <v>0</v>
      </c>
      <c r="S239" s="42"/>
      <c r="T239" s="120">
        <f>S239*H239</f>
        <v>0</v>
      </c>
      <c r="U239" s="120">
        <v>0</v>
      </c>
      <c r="V239" s="120">
        <f>U239*H239</f>
        <v>0</v>
      </c>
      <c r="W239" s="120">
        <v>0</v>
      </c>
      <c r="X239" s="121">
        <f>W239*H239</f>
        <v>0</v>
      </c>
      <c r="Y239" s="20"/>
      <c r="Z239" s="20"/>
      <c r="AA239" s="20"/>
      <c r="AB239" s="20"/>
      <c r="AC239" s="20"/>
      <c r="AD239" s="20"/>
      <c r="AE239" s="20"/>
      <c r="AR239" s="122" t="s">
        <v>168</v>
      </c>
      <c r="AT239" s="122" t="s">
        <v>182</v>
      </c>
      <c r="AU239" s="122" t="s">
        <v>84</v>
      </c>
      <c r="AY239" s="14" t="s">
        <v>160</v>
      </c>
      <c r="BE239" s="123">
        <f>IF(O239="základní",K239,0)</f>
        <v>0</v>
      </c>
      <c r="BF239" s="123">
        <f>IF(O239="snížená",K239,0)</f>
        <v>0</v>
      </c>
      <c r="BG239" s="123">
        <f>IF(O239="zákl. přenesená",K239,0)</f>
        <v>0</v>
      </c>
      <c r="BH239" s="123">
        <f>IF(O239="sníž. přenesená",K239,0)</f>
        <v>0</v>
      </c>
      <c r="BI239" s="123">
        <f>IF(O239="nulová",K239,0)</f>
        <v>0</v>
      </c>
      <c r="BJ239" s="14" t="s">
        <v>82</v>
      </c>
      <c r="BK239" s="123">
        <f>ROUND(P239*H239,2)</f>
        <v>0</v>
      </c>
      <c r="BL239" s="14" t="s">
        <v>168</v>
      </c>
      <c r="BM239" s="122" t="s">
        <v>442</v>
      </c>
    </row>
    <row r="240" spans="1:47" s="2" customFormat="1" ht="19.5">
      <c r="A240" s="20"/>
      <c r="B240" s="150"/>
      <c r="C240" s="42"/>
      <c r="D240" s="199" t="s">
        <v>169</v>
      </c>
      <c r="E240" s="42"/>
      <c r="F240" s="200" t="s">
        <v>441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169</v>
      </c>
      <c r="AU240" s="14" t="s">
        <v>84</v>
      </c>
    </row>
    <row r="241" spans="2:63" s="12" customFormat="1" ht="25.9" customHeight="1">
      <c r="B241" s="190"/>
      <c r="C241" s="103"/>
      <c r="D241" s="191" t="s">
        <v>73</v>
      </c>
      <c r="E241" s="192" t="s">
        <v>369</v>
      </c>
      <c r="F241" s="192" t="s">
        <v>370</v>
      </c>
      <c r="G241" s="103"/>
      <c r="H241" s="103"/>
      <c r="I241" s="193"/>
      <c r="J241" s="193"/>
      <c r="K241" s="194">
        <f>BK241</f>
        <v>0</v>
      </c>
      <c r="M241" s="100"/>
      <c r="N241" s="102"/>
      <c r="O241" s="103"/>
      <c r="P241" s="103"/>
      <c r="Q241" s="104">
        <f>SUM(Q242:Q266)</f>
        <v>0</v>
      </c>
      <c r="R241" s="104">
        <f>SUM(R242:R266)</f>
        <v>0</v>
      </c>
      <c r="S241" s="103"/>
      <c r="T241" s="105">
        <f>SUM(T242:T266)</f>
        <v>0</v>
      </c>
      <c r="U241" s="103"/>
      <c r="V241" s="105">
        <f>SUM(V242:V266)</f>
        <v>0</v>
      </c>
      <c r="W241" s="103"/>
      <c r="X241" s="106">
        <f>SUM(X242:X266)</f>
        <v>0</v>
      </c>
      <c r="AR241" s="101" t="s">
        <v>186</v>
      </c>
      <c r="AT241" s="107" t="s">
        <v>73</v>
      </c>
      <c r="AU241" s="107" t="s">
        <v>74</v>
      </c>
      <c r="AY241" s="101" t="s">
        <v>160</v>
      </c>
      <c r="BK241" s="108">
        <f>SUM(BK242:BK266)</f>
        <v>0</v>
      </c>
    </row>
    <row r="242" spans="1:65" s="2" customFormat="1" ht="16.5" customHeight="1">
      <c r="A242" s="20"/>
      <c r="B242" s="197"/>
      <c r="C242" s="126" t="s">
        <v>389</v>
      </c>
      <c r="D242" s="126" t="s">
        <v>182</v>
      </c>
      <c r="E242" s="127" t="s">
        <v>372</v>
      </c>
      <c r="F242" s="128" t="s">
        <v>373</v>
      </c>
      <c r="G242" s="129" t="s">
        <v>166</v>
      </c>
      <c r="H242" s="130">
        <v>1</v>
      </c>
      <c r="I242" s="131"/>
      <c r="J242" s="131"/>
      <c r="K242" s="203">
        <f>ROUND(P242*H242,2)</f>
        <v>0</v>
      </c>
      <c r="L242" s="181"/>
      <c r="M242" s="21"/>
      <c r="N242" s="132" t="s">
        <v>1</v>
      </c>
      <c r="O242" s="118" t="s">
        <v>37</v>
      </c>
      <c r="P242" s="119">
        <f>I242+J242</f>
        <v>0</v>
      </c>
      <c r="Q242" s="119">
        <f>ROUND(I242*H242,2)</f>
        <v>0</v>
      </c>
      <c r="R242" s="119">
        <f>ROUND(J242*H242,2)</f>
        <v>0</v>
      </c>
      <c r="S242" s="42"/>
      <c r="T242" s="120">
        <f>S242*H242</f>
        <v>0</v>
      </c>
      <c r="U242" s="120">
        <v>0</v>
      </c>
      <c r="V242" s="120">
        <f>U242*H242</f>
        <v>0</v>
      </c>
      <c r="W242" s="120">
        <v>0</v>
      </c>
      <c r="X242" s="121">
        <f>W242*H242</f>
        <v>0</v>
      </c>
      <c r="Y242" s="20"/>
      <c r="Z242" s="20"/>
      <c r="AA242" s="20"/>
      <c r="AB242" s="20"/>
      <c r="AC242" s="20"/>
      <c r="AD242" s="20"/>
      <c r="AE242" s="20"/>
      <c r="AR242" s="122" t="s">
        <v>374</v>
      </c>
      <c r="AT242" s="122" t="s">
        <v>182</v>
      </c>
      <c r="AU242" s="122" t="s">
        <v>82</v>
      </c>
      <c r="AY242" s="14" t="s">
        <v>160</v>
      </c>
      <c r="BE242" s="123">
        <f>IF(O242="základní",K242,0)</f>
        <v>0</v>
      </c>
      <c r="BF242" s="123">
        <f>IF(O242="snížená",K242,0)</f>
        <v>0</v>
      </c>
      <c r="BG242" s="123">
        <f>IF(O242="zákl. přenesená",K242,0)</f>
        <v>0</v>
      </c>
      <c r="BH242" s="123">
        <f>IF(O242="sníž. přenesená",K242,0)</f>
        <v>0</v>
      </c>
      <c r="BI242" s="123">
        <f>IF(O242="nulová",K242,0)</f>
        <v>0</v>
      </c>
      <c r="BJ242" s="14" t="s">
        <v>82</v>
      </c>
      <c r="BK242" s="123">
        <f>ROUND(P242*H242,2)</f>
        <v>0</v>
      </c>
      <c r="BL242" s="14" t="s">
        <v>374</v>
      </c>
      <c r="BM242" s="122" t="s">
        <v>375</v>
      </c>
    </row>
    <row r="243" spans="1:47" s="2" customFormat="1" ht="12">
      <c r="A243" s="20"/>
      <c r="B243" s="150"/>
      <c r="C243" s="42"/>
      <c r="D243" s="199" t="s">
        <v>169</v>
      </c>
      <c r="E243" s="42"/>
      <c r="F243" s="200" t="s">
        <v>373</v>
      </c>
      <c r="G243" s="42"/>
      <c r="H243" s="42"/>
      <c r="I243" s="201"/>
      <c r="J243" s="201"/>
      <c r="K243" s="151"/>
      <c r="L243" s="20"/>
      <c r="M243" s="21"/>
      <c r="N243" s="124"/>
      <c r="O243" s="125"/>
      <c r="P243" s="42"/>
      <c r="Q243" s="42"/>
      <c r="R243" s="42"/>
      <c r="S243" s="42"/>
      <c r="T243" s="42"/>
      <c r="U243" s="42"/>
      <c r="V243" s="42"/>
      <c r="W243" s="42"/>
      <c r="X243" s="43"/>
      <c r="Y243" s="20"/>
      <c r="Z243" s="20"/>
      <c r="AA243" s="20"/>
      <c r="AB243" s="20"/>
      <c r="AC243" s="20"/>
      <c r="AD243" s="20"/>
      <c r="AE243" s="20"/>
      <c r="AT243" s="14" t="s">
        <v>169</v>
      </c>
      <c r="AU243" s="14" t="s">
        <v>82</v>
      </c>
    </row>
    <row r="244" spans="1:65" s="2" customFormat="1" ht="16.5" customHeight="1">
      <c r="A244" s="20"/>
      <c r="B244" s="197"/>
      <c r="C244" s="126" t="s">
        <v>215</v>
      </c>
      <c r="D244" s="126" t="s">
        <v>182</v>
      </c>
      <c r="E244" s="127" t="s">
        <v>376</v>
      </c>
      <c r="F244" s="128" t="s">
        <v>377</v>
      </c>
      <c r="G244" s="129" t="s">
        <v>286</v>
      </c>
      <c r="H244" s="130">
        <v>1</v>
      </c>
      <c r="I244" s="131"/>
      <c r="J244" s="131"/>
      <c r="K244" s="203">
        <f>ROUND(P244*H244,2)</f>
        <v>0</v>
      </c>
      <c r="L244" s="181"/>
      <c r="M244" s="21"/>
      <c r="N244" s="132" t="s">
        <v>1</v>
      </c>
      <c r="O244" s="118" t="s">
        <v>37</v>
      </c>
      <c r="P244" s="119">
        <f>I244+J244</f>
        <v>0</v>
      </c>
      <c r="Q244" s="119">
        <f>ROUND(I244*H244,2)</f>
        <v>0</v>
      </c>
      <c r="R244" s="119">
        <f>ROUND(J244*H244,2)</f>
        <v>0</v>
      </c>
      <c r="S244" s="42"/>
      <c r="T244" s="120">
        <f>S244*H244</f>
        <v>0</v>
      </c>
      <c r="U244" s="120">
        <v>0</v>
      </c>
      <c r="V244" s="120">
        <f>U244*H244</f>
        <v>0</v>
      </c>
      <c r="W244" s="120">
        <v>0</v>
      </c>
      <c r="X244" s="121">
        <f>W244*H244</f>
        <v>0</v>
      </c>
      <c r="Y244" s="20"/>
      <c r="Z244" s="20"/>
      <c r="AA244" s="20"/>
      <c r="AB244" s="20"/>
      <c r="AC244" s="20"/>
      <c r="AD244" s="20"/>
      <c r="AE244" s="20"/>
      <c r="AR244" s="122" t="s">
        <v>168</v>
      </c>
      <c r="AT244" s="122" t="s">
        <v>182</v>
      </c>
      <c r="AU244" s="122" t="s">
        <v>82</v>
      </c>
      <c r="AY244" s="14" t="s">
        <v>160</v>
      </c>
      <c r="BE244" s="123">
        <f>IF(O244="základní",K244,0)</f>
        <v>0</v>
      </c>
      <c r="BF244" s="123">
        <f>IF(O244="snížená",K244,0)</f>
        <v>0</v>
      </c>
      <c r="BG244" s="123">
        <f>IF(O244="zákl. přenesená",K244,0)</f>
        <v>0</v>
      </c>
      <c r="BH244" s="123">
        <f>IF(O244="sníž. přenesená",K244,0)</f>
        <v>0</v>
      </c>
      <c r="BI244" s="123">
        <f>IF(O244="nulová",K244,0)</f>
        <v>0</v>
      </c>
      <c r="BJ244" s="14" t="s">
        <v>82</v>
      </c>
      <c r="BK244" s="123">
        <f>ROUND(P244*H244,2)</f>
        <v>0</v>
      </c>
      <c r="BL244" s="14" t="s">
        <v>168</v>
      </c>
      <c r="BM244" s="122" t="s">
        <v>466</v>
      </c>
    </row>
    <row r="245" spans="1:47" s="2" customFormat="1" ht="12">
      <c r="A245" s="20"/>
      <c r="B245" s="150"/>
      <c r="C245" s="42"/>
      <c r="D245" s="199" t="s">
        <v>169</v>
      </c>
      <c r="E245" s="42"/>
      <c r="F245" s="200" t="s">
        <v>379</v>
      </c>
      <c r="G245" s="42"/>
      <c r="H245" s="42"/>
      <c r="I245" s="201"/>
      <c r="J245" s="201"/>
      <c r="K245" s="151"/>
      <c r="L245" s="20"/>
      <c r="M245" s="21"/>
      <c r="N245" s="124"/>
      <c r="O245" s="125"/>
      <c r="P245" s="42"/>
      <c r="Q245" s="42"/>
      <c r="R245" s="42"/>
      <c r="S245" s="42"/>
      <c r="T245" s="42"/>
      <c r="U245" s="42"/>
      <c r="V245" s="42"/>
      <c r="W245" s="42"/>
      <c r="X245" s="43"/>
      <c r="Y245" s="20"/>
      <c r="Z245" s="20"/>
      <c r="AA245" s="20"/>
      <c r="AB245" s="20"/>
      <c r="AC245" s="20"/>
      <c r="AD245" s="20"/>
      <c r="AE245" s="20"/>
      <c r="AT245" s="14" t="s">
        <v>169</v>
      </c>
      <c r="AU245" s="14" t="s">
        <v>82</v>
      </c>
    </row>
    <row r="246" spans="1:47" s="2" customFormat="1" ht="58.5">
      <c r="A246" s="20"/>
      <c r="B246" s="150"/>
      <c r="C246" s="42"/>
      <c r="D246" s="199" t="s">
        <v>171</v>
      </c>
      <c r="E246" s="42"/>
      <c r="F246" s="202" t="s">
        <v>380</v>
      </c>
      <c r="G246" s="42"/>
      <c r="H246" s="42"/>
      <c r="I246" s="201"/>
      <c r="J246" s="201"/>
      <c r="K246" s="151"/>
      <c r="L246" s="20"/>
      <c r="M246" s="21"/>
      <c r="N246" s="124"/>
      <c r="O246" s="125"/>
      <c r="P246" s="42"/>
      <c r="Q246" s="42"/>
      <c r="R246" s="42"/>
      <c r="S246" s="42"/>
      <c r="T246" s="42"/>
      <c r="U246" s="42"/>
      <c r="V246" s="42"/>
      <c r="W246" s="42"/>
      <c r="X246" s="43"/>
      <c r="Y246" s="20"/>
      <c r="Z246" s="20"/>
      <c r="AA246" s="20"/>
      <c r="AB246" s="20"/>
      <c r="AC246" s="20"/>
      <c r="AD246" s="20"/>
      <c r="AE246" s="20"/>
      <c r="AT246" s="14" t="s">
        <v>171</v>
      </c>
      <c r="AU246" s="14" t="s">
        <v>82</v>
      </c>
    </row>
    <row r="247" spans="1:65" s="2" customFormat="1" ht="16.5" customHeight="1">
      <c r="A247" s="20"/>
      <c r="B247" s="197"/>
      <c r="C247" s="126" t="s">
        <v>396</v>
      </c>
      <c r="D247" s="126" t="s">
        <v>182</v>
      </c>
      <c r="E247" s="127" t="s">
        <v>382</v>
      </c>
      <c r="F247" s="128" t="s">
        <v>383</v>
      </c>
      <c r="G247" s="129" t="s">
        <v>166</v>
      </c>
      <c r="H247" s="130">
        <v>1</v>
      </c>
      <c r="I247" s="131"/>
      <c r="J247" s="131"/>
      <c r="K247" s="203">
        <f>ROUND(P247*H247,2)</f>
        <v>0</v>
      </c>
      <c r="L247" s="181"/>
      <c r="M247" s="21"/>
      <c r="N247" s="132" t="s">
        <v>1</v>
      </c>
      <c r="O247" s="118" t="s">
        <v>37</v>
      </c>
      <c r="P247" s="119">
        <f>I247+J247</f>
        <v>0</v>
      </c>
      <c r="Q247" s="119">
        <f>ROUND(I247*H247,2)</f>
        <v>0</v>
      </c>
      <c r="R247" s="119">
        <f>ROUND(J247*H247,2)</f>
        <v>0</v>
      </c>
      <c r="S247" s="42"/>
      <c r="T247" s="120">
        <f>S247*H247</f>
        <v>0</v>
      </c>
      <c r="U247" s="120">
        <v>0</v>
      </c>
      <c r="V247" s="120">
        <f>U247*H247</f>
        <v>0</v>
      </c>
      <c r="W247" s="120">
        <v>0</v>
      </c>
      <c r="X247" s="121">
        <f>W247*H247</f>
        <v>0</v>
      </c>
      <c r="Y247" s="20"/>
      <c r="Z247" s="20"/>
      <c r="AA247" s="20"/>
      <c r="AB247" s="20"/>
      <c r="AC247" s="20"/>
      <c r="AD247" s="20"/>
      <c r="AE247" s="20"/>
      <c r="AR247" s="122" t="s">
        <v>374</v>
      </c>
      <c r="AT247" s="122" t="s">
        <v>182</v>
      </c>
      <c r="AU247" s="122" t="s">
        <v>82</v>
      </c>
      <c r="AY247" s="14" t="s">
        <v>160</v>
      </c>
      <c r="BE247" s="123">
        <f>IF(O247="základní",K247,0)</f>
        <v>0</v>
      </c>
      <c r="BF247" s="123">
        <f>IF(O247="snížená",K247,0)</f>
        <v>0</v>
      </c>
      <c r="BG247" s="123">
        <f>IF(O247="zákl. přenesená",K247,0)</f>
        <v>0</v>
      </c>
      <c r="BH247" s="123">
        <f>IF(O247="sníž. přenesená",K247,0)</f>
        <v>0</v>
      </c>
      <c r="BI247" s="123">
        <f>IF(O247="nulová",K247,0)</f>
        <v>0</v>
      </c>
      <c r="BJ247" s="14" t="s">
        <v>82</v>
      </c>
      <c r="BK247" s="123">
        <f>ROUND(P247*H247,2)</f>
        <v>0</v>
      </c>
      <c r="BL247" s="14" t="s">
        <v>374</v>
      </c>
      <c r="BM247" s="122" t="s">
        <v>384</v>
      </c>
    </row>
    <row r="248" spans="1:47" s="2" customFormat="1" ht="12">
      <c r="A248" s="20"/>
      <c r="B248" s="150"/>
      <c r="C248" s="42"/>
      <c r="D248" s="199" t="s">
        <v>169</v>
      </c>
      <c r="E248" s="42"/>
      <c r="F248" s="200" t="s">
        <v>383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169</v>
      </c>
      <c r="AU248" s="14" t="s">
        <v>82</v>
      </c>
    </row>
    <row r="249" spans="1:65" s="2" customFormat="1" ht="16.5" customHeight="1">
      <c r="A249" s="20"/>
      <c r="B249" s="197"/>
      <c r="C249" s="126" t="s">
        <v>219</v>
      </c>
      <c r="D249" s="126" t="s">
        <v>182</v>
      </c>
      <c r="E249" s="127" t="s">
        <v>385</v>
      </c>
      <c r="F249" s="128" t="s">
        <v>386</v>
      </c>
      <c r="G249" s="129" t="s">
        <v>166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374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374</v>
      </c>
      <c r="BM249" s="122" t="s">
        <v>387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388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65" s="2" customFormat="1" ht="16.5" customHeight="1">
      <c r="A251" s="20"/>
      <c r="B251" s="197"/>
      <c r="C251" s="126" t="s">
        <v>405</v>
      </c>
      <c r="D251" s="126" t="s">
        <v>182</v>
      </c>
      <c r="E251" s="127" t="s">
        <v>390</v>
      </c>
      <c r="F251" s="128" t="s">
        <v>391</v>
      </c>
      <c r="G251" s="129" t="s">
        <v>297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392</v>
      </c>
    </row>
    <row r="252" spans="1:47" s="2" customFormat="1" ht="12">
      <c r="A252" s="20"/>
      <c r="B252" s="150"/>
      <c r="C252" s="42"/>
      <c r="D252" s="199" t="s">
        <v>169</v>
      </c>
      <c r="E252" s="42"/>
      <c r="F252" s="200" t="s">
        <v>391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65" s="2" customFormat="1" ht="16.5" customHeight="1">
      <c r="A253" s="20"/>
      <c r="B253" s="197"/>
      <c r="C253" s="126" t="s">
        <v>410</v>
      </c>
      <c r="D253" s="126" t="s">
        <v>182</v>
      </c>
      <c r="E253" s="127" t="s">
        <v>393</v>
      </c>
      <c r="F253" s="128" t="s">
        <v>1</v>
      </c>
      <c r="G253" s="129" t="s">
        <v>166</v>
      </c>
      <c r="H253" s="130">
        <v>1</v>
      </c>
      <c r="I253" s="131"/>
      <c r="J253" s="131"/>
      <c r="K253" s="203">
        <f>ROUND(P253*H253,2)</f>
        <v>0</v>
      </c>
      <c r="L253" s="181"/>
      <c r="M253" s="21"/>
      <c r="N253" s="132" t="s">
        <v>1</v>
      </c>
      <c r="O253" s="118" t="s">
        <v>37</v>
      </c>
      <c r="P253" s="119">
        <f>I253+J253</f>
        <v>0</v>
      </c>
      <c r="Q253" s="119">
        <f>ROUND(I253*H253,2)</f>
        <v>0</v>
      </c>
      <c r="R253" s="119">
        <f>ROUND(J253*H253,2)</f>
        <v>0</v>
      </c>
      <c r="S253" s="42"/>
      <c r="T253" s="120">
        <f>S253*H253</f>
        <v>0</v>
      </c>
      <c r="U253" s="120">
        <v>0</v>
      </c>
      <c r="V253" s="120">
        <f>U253*H253</f>
        <v>0</v>
      </c>
      <c r="W253" s="120">
        <v>0</v>
      </c>
      <c r="X253" s="121">
        <f>W253*H253</f>
        <v>0</v>
      </c>
      <c r="Y253" s="20"/>
      <c r="Z253" s="20"/>
      <c r="AA253" s="20"/>
      <c r="AB253" s="20"/>
      <c r="AC253" s="20"/>
      <c r="AD253" s="20"/>
      <c r="AE253" s="20"/>
      <c r="AR253" s="122" t="s">
        <v>374</v>
      </c>
      <c r="AT253" s="122" t="s">
        <v>182</v>
      </c>
      <c r="AU253" s="122" t="s">
        <v>82</v>
      </c>
      <c r="AY253" s="14" t="s">
        <v>160</v>
      </c>
      <c r="BE253" s="123">
        <f>IF(O253="základní",K253,0)</f>
        <v>0</v>
      </c>
      <c r="BF253" s="123">
        <f>IF(O253="snížená",K253,0)</f>
        <v>0</v>
      </c>
      <c r="BG253" s="123">
        <f>IF(O253="zákl. přenesená",K253,0)</f>
        <v>0</v>
      </c>
      <c r="BH253" s="123">
        <f>IF(O253="sníž. přenesená",K253,0)</f>
        <v>0</v>
      </c>
      <c r="BI253" s="123">
        <f>IF(O253="nulová",K253,0)</f>
        <v>0</v>
      </c>
      <c r="BJ253" s="14" t="s">
        <v>82</v>
      </c>
      <c r="BK253" s="123">
        <f>ROUND(P253*H253,2)</f>
        <v>0</v>
      </c>
      <c r="BL253" s="14" t="s">
        <v>374</v>
      </c>
      <c r="BM253" s="122" t="s">
        <v>394</v>
      </c>
    </row>
    <row r="254" spans="1:47" s="2" customFormat="1" ht="19.5">
      <c r="A254" s="20"/>
      <c r="B254" s="150"/>
      <c r="C254" s="42"/>
      <c r="D254" s="199" t="s">
        <v>169</v>
      </c>
      <c r="E254" s="42"/>
      <c r="F254" s="200" t="s">
        <v>395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169</v>
      </c>
      <c r="AU254" s="14" t="s">
        <v>82</v>
      </c>
    </row>
    <row r="255" spans="1:65" s="2" customFormat="1" ht="16.5" customHeight="1">
      <c r="A255" s="20"/>
      <c r="B255" s="197"/>
      <c r="C255" s="126" t="s">
        <v>414</v>
      </c>
      <c r="D255" s="126" t="s">
        <v>182</v>
      </c>
      <c r="E255" s="127" t="s">
        <v>397</v>
      </c>
      <c r="F255" s="128" t="s">
        <v>398</v>
      </c>
      <c r="G255" s="129" t="s">
        <v>166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168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168</v>
      </c>
      <c r="BM255" s="122" t="s">
        <v>399</v>
      </c>
    </row>
    <row r="256" spans="1:47" s="2" customFormat="1" ht="12">
      <c r="A256" s="20"/>
      <c r="B256" s="150"/>
      <c r="C256" s="42"/>
      <c r="D256" s="199" t="s">
        <v>169</v>
      </c>
      <c r="E256" s="42"/>
      <c r="F256" s="200" t="s">
        <v>398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65" s="2" customFormat="1" ht="16.5" customHeight="1">
      <c r="A257" s="20"/>
      <c r="B257" s="197"/>
      <c r="C257" s="126" t="s">
        <v>223</v>
      </c>
      <c r="D257" s="126" t="s">
        <v>182</v>
      </c>
      <c r="E257" s="127" t="s">
        <v>400</v>
      </c>
      <c r="F257" s="128" t="s">
        <v>401</v>
      </c>
      <c r="G257" s="129" t="s">
        <v>286</v>
      </c>
      <c r="H257" s="130">
        <v>1</v>
      </c>
      <c r="I257" s="131"/>
      <c r="J257" s="131"/>
      <c r="K257" s="203">
        <f>ROUND(P257*H257,2)</f>
        <v>0</v>
      </c>
      <c r="L257" s="181"/>
      <c r="M257" s="21"/>
      <c r="N257" s="132" t="s">
        <v>1</v>
      </c>
      <c r="O257" s="118" t="s">
        <v>37</v>
      </c>
      <c r="P257" s="119">
        <f>I257+J257</f>
        <v>0</v>
      </c>
      <c r="Q257" s="119">
        <f>ROUND(I257*H257,2)</f>
        <v>0</v>
      </c>
      <c r="R257" s="119">
        <f>ROUND(J257*H257,2)</f>
        <v>0</v>
      </c>
      <c r="S257" s="42"/>
      <c r="T257" s="120">
        <f>S257*H257</f>
        <v>0</v>
      </c>
      <c r="U257" s="120">
        <v>0</v>
      </c>
      <c r="V257" s="120">
        <f>U257*H257</f>
        <v>0</v>
      </c>
      <c r="W257" s="120">
        <v>0</v>
      </c>
      <c r="X257" s="121">
        <f>W257*H257</f>
        <v>0</v>
      </c>
      <c r="Y257" s="20"/>
      <c r="Z257" s="20"/>
      <c r="AA257" s="20"/>
      <c r="AB257" s="20"/>
      <c r="AC257" s="20"/>
      <c r="AD257" s="20"/>
      <c r="AE257" s="20"/>
      <c r="AR257" s="122" t="s">
        <v>374</v>
      </c>
      <c r="AT257" s="122" t="s">
        <v>182</v>
      </c>
      <c r="AU257" s="122" t="s">
        <v>82</v>
      </c>
      <c r="AY257" s="14" t="s">
        <v>160</v>
      </c>
      <c r="BE257" s="123">
        <f>IF(O257="základní",K257,0)</f>
        <v>0</v>
      </c>
      <c r="BF257" s="123">
        <f>IF(O257="snížená",K257,0)</f>
        <v>0</v>
      </c>
      <c r="BG257" s="123">
        <f>IF(O257="zákl. přenesená",K257,0)</f>
        <v>0</v>
      </c>
      <c r="BH257" s="123">
        <f>IF(O257="sníž. přenesená",K257,0)</f>
        <v>0</v>
      </c>
      <c r="BI257" s="123">
        <f>IF(O257="nulová",K257,0)</f>
        <v>0</v>
      </c>
      <c r="BJ257" s="14" t="s">
        <v>82</v>
      </c>
      <c r="BK257" s="123">
        <f>ROUND(P257*H257,2)</f>
        <v>0</v>
      </c>
      <c r="BL257" s="14" t="s">
        <v>374</v>
      </c>
      <c r="BM257" s="122" t="s">
        <v>467</v>
      </c>
    </row>
    <row r="258" spans="1:47" s="2" customFormat="1" ht="12">
      <c r="A258" s="20"/>
      <c r="B258" s="150"/>
      <c r="C258" s="42"/>
      <c r="D258" s="199" t="s">
        <v>169</v>
      </c>
      <c r="E258" s="42"/>
      <c r="F258" s="200" t="s">
        <v>403</v>
      </c>
      <c r="G258" s="42"/>
      <c r="H258" s="42"/>
      <c r="I258" s="201"/>
      <c r="J258" s="201"/>
      <c r="K258" s="151"/>
      <c r="L258" s="20"/>
      <c r="M258" s="21"/>
      <c r="N258" s="124"/>
      <c r="O258" s="125"/>
      <c r="P258" s="42"/>
      <c r="Q258" s="42"/>
      <c r="R258" s="42"/>
      <c r="S258" s="42"/>
      <c r="T258" s="42"/>
      <c r="U258" s="42"/>
      <c r="V258" s="42"/>
      <c r="W258" s="42"/>
      <c r="X258" s="43"/>
      <c r="Y258" s="20"/>
      <c r="Z258" s="20"/>
      <c r="AA258" s="20"/>
      <c r="AB258" s="20"/>
      <c r="AC258" s="20"/>
      <c r="AD258" s="20"/>
      <c r="AE258" s="20"/>
      <c r="AT258" s="14" t="s">
        <v>169</v>
      </c>
      <c r="AU258" s="14" t="s">
        <v>82</v>
      </c>
    </row>
    <row r="259" spans="1:47" s="2" customFormat="1" ht="48.75">
      <c r="A259" s="20"/>
      <c r="B259" s="150"/>
      <c r="C259" s="42"/>
      <c r="D259" s="199" t="s">
        <v>171</v>
      </c>
      <c r="E259" s="42"/>
      <c r="F259" s="202" t="s">
        <v>404</v>
      </c>
      <c r="G259" s="42"/>
      <c r="H259" s="42"/>
      <c r="I259" s="201"/>
      <c r="J259" s="201"/>
      <c r="K259" s="151"/>
      <c r="L259" s="20"/>
      <c r="M259" s="21"/>
      <c r="N259" s="124"/>
      <c r="O259" s="125"/>
      <c r="P259" s="42"/>
      <c r="Q259" s="42"/>
      <c r="R259" s="42"/>
      <c r="S259" s="42"/>
      <c r="T259" s="42"/>
      <c r="U259" s="42"/>
      <c r="V259" s="42"/>
      <c r="W259" s="42"/>
      <c r="X259" s="43"/>
      <c r="Y259" s="20"/>
      <c r="Z259" s="20"/>
      <c r="AA259" s="20"/>
      <c r="AB259" s="20"/>
      <c r="AC259" s="20"/>
      <c r="AD259" s="20"/>
      <c r="AE259" s="20"/>
      <c r="AT259" s="14" t="s">
        <v>171</v>
      </c>
      <c r="AU259" s="14" t="s">
        <v>82</v>
      </c>
    </row>
    <row r="260" spans="1:65" s="2" customFormat="1" ht="16.5" customHeight="1">
      <c r="A260" s="20"/>
      <c r="B260" s="197"/>
      <c r="C260" s="126" t="s">
        <v>436</v>
      </c>
      <c r="D260" s="126" t="s">
        <v>182</v>
      </c>
      <c r="E260" s="127" t="s">
        <v>406</v>
      </c>
      <c r="F260" s="128" t="s">
        <v>407</v>
      </c>
      <c r="G260" s="129" t="s">
        <v>286</v>
      </c>
      <c r="H260" s="130">
        <v>1</v>
      </c>
      <c r="I260" s="131"/>
      <c r="J260" s="131"/>
      <c r="K260" s="203">
        <f>ROUND(P260*H260,2)</f>
        <v>0</v>
      </c>
      <c r="L260" s="181"/>
      <c r="M260" s="21"/>
      <c r="N260" s="132" t="s">
        <v>1</v>
      </c>
      <c r="O260" s="118" t="s">
        <v>37</v>
      </c>
      <c r="P260" s="119">
        <f>I260+J260</f>
        <v>0</v>
      </c>
      <c r="Q260" s="119">
        <f>ROUND(I260*H260,2)</f>
        <v>0</v>
      </c>
      <c r="R260" s="119">
        <f>ROUND(J260*H260,2)</f>
        <v>0</v>
      </c>
      <c r="S260" s="42"/>
      <c r="T260" s="120">
        <f>S260*H260</f>
        <v>0</v>
      </c>
      <c r="U260" s="120">
        <v>0</v>
      </c>
      <c r="V260" s="120">
        <f>U260*H260</f>
        <v>0</v>
      </c>
      <c r="W260" s="120">
        <v>0</v>
      </c>
      <c r="X260" s="121">
        <f>W260*H260</f>
        <v>0</v>
      </c>
      <c r="Y260" s="20"/>
      <c r="Z260" s="20"/>
      <c r="AA260" s="20"/>
      <c r="AB260" s="20"/>
      <c r="AC260" s="20"/>
      <c r="AD260" s="20"/>
      <c r="AE260" s="20"/>
      <c r="AR260" s="122" t="s">
        <v>374</v>
      </c>
      <c r="AT260" s="122" t="s">
        <v>182</v>
      </c>
      <c r="AU260" s="122" t="s">
        <v>82</v>
      </c>
      <c r="AY260" s="14" t="s">
        <v>160</v>
      </c>
      <c r="BE260" s="123">
        <f>IF(O260="základní",K260,0)</f>
        <v>0</v>
      </c>
      <c r="BF260" s="123">
        <f>IF(O260="snížená",K260,0)</f>
        <v>0</v>
      </c>
      <c r="BG260" s="123">
        <f>IF(O260="zákl. přenesená",K260,0)</f>
        <v>0</v>
      </c>
      <c r="BH260" s="123">
        <f>IF(O260="sníž. přenesená",K260,0)</f>
        <v>0</v>
      </c>
      <c r="BI260" s="123">
        <f>IF(O260="nulová",K260,0)</f>
        <v>0</v>
      </c>
      <c r="BJ260" s="14" t="s">
        <v>82</v>
      </c>
      <c r="BK260" s="123">
        <f>ROUND(P260*H260,2)</f>
        <v>0</v>
      </c>
      <c r="BL260" s="14" t="s">
        <v>374</v>
      </c>
      <c r="BM260" s="122" t="s">
        <v>408</v>
      </c>
    </row>
    <row r="261" spans="1:47" s="2" customFormat="1" ht="12">
      <c r="A261" s="20"/>
      <c r="B261" s="150"/>
      <c r="C261" s="42"/>
      <c r="D261" s="199" t="s">
        <v>169</v>
      </c>
      <c r="E261" s="42"/>
      <c r="F261" s="200" t="s">
        <v>407</v>
      </c>
      <c r="G261" s="42"/>
      <c r="H261" s="42"/>
      <c r="I261" s="201"/>
      <c r="J261" s="201"/>
      <c r="K261" s="151"/>
      <c r="L261" s="20"/>
      <c r="M261" s="21"/>
      <c r="N261" s="124"/>
      <c r="O261" s="125"/>
      <c r="P261" s="42"/>
      <c r="Q261" s="42"/>
      <c r="R261" s="42"/>
      <c r="S261" s="42"/>
      <c r="T261" s="42"/>
      <c r="U261" s="42"/>
      <c r="V261" s="42"/>
      <c r="W261" s="42"/>
      <c r="X261" s="43"/>
      <c r="Y261" s="20"/>
      <c r="Z261" s="20"/>
      <c r="AA261" s="20"/>
      <c r="AB261" s="20"/>
      <c r="AC261" s="20"/>
      <c r="AD261" s="20"/>
      <c r="AE261" s="20"/>
      <c r="AT261" s="14" t="s">
        <v>169</v>
      </c>
      <c r="AU261" s="14" t="s">
        <v>82</v>
      </c>
    </row>
    <row r="262" spans="1:47" s="2" customFormat="1" ht="48.75">
      <c r="A262" s="20"/>
      <c r="B262" s="150"/>
      <c r="C262" s="42"/>
      <c r="D262" s="199" t="s">
        <v>171</v>
      </c>
      <c r="E262" s="42"/>
      <c r="F262" s="202" t="s">
        <v>409</v>
      </c>
      <c r="G262" s="42"/>
      <c r="H262" s="42"/>
      <c r="I262" s="201"/>
      <c r="J262" s="201"/>
      <c r="K262" s="151"/>
      <c r="L262" s="20"/>
      <c r="M262" s="21"/>
      <c r="N262" s="124"/>
      <c r="O262" s="125"/>
      <c r="P262" s="42"/>
      <c r="Q262" s="42"/>
      <c r="R262" s="42"/>
      <c r="S262" s="42"/>
      <c r="T262" s="42"/>
      <c r="U262" s="42"/>
      <c r="V262" s="42"/>
      <c r="W262" s="42"/>
      <c r="X262" s="43"/>
      <c r="Y262" s="20"/>
      <c r="Z262" s="20"/>
      <c r="AA262" s="20"/>
      <c r="AB262" s="20"/>
      <c r="AC262" s="20"/>
      <c r="AD262" s="20"/>
      <c r="AE262" s="20"/>
      <c r="AT262" s="14" t="s">
        <v>171</v>
      </c>
      <c r="AU262" s="14" t="s">
        <v>82</v>
      </c>
    </row>
    <row r="263" spans="1:65" s="2" customFormat="1" ht="24.2" customHeight="1">
      <c r="A263" s="20"/>
      <c r="B263" s="197"/>
      <c r="C263" s="126" t="s">
        <v>230</v>
      </c>
      <c r="D263" s="126" t="s">
        <v>182</v>
      </c>
      <c r="E263" s="127" t="s">
        <v>411</v>
      </c>
      <c r="F263" s="128" t="s">
        <v>412</v>
      </c>
      <c r="G263" s="129" t="s">
        <v>166</v>
      </c>
      <c r="H263" s="130">
        <v>1</v>
      </c>
      <c r="I263" s="131"/>
      <c r="J263" s="131"/>
      <c r="K263" s="203">
        <f>ROUND(P263*H263,2)</f>
        <v>0</v>
      </c>
      <c r="L263" s="181"/>
      <c r="M263" s="21"/>
      <c r="N263" s="132" t="s">
        <v>1</v>
      </c>
      <c r="O263" s="118" t="s">
        <v>37</v>
      </c>
      <c r="P263" s="119">
        <f>I263+J263</f>
        <v>0</v>
      </c>
      <c r="Q263" s="119">
        <f>ROUND(I263*H263,2)</f>
        <v>0</v>
      </c>
      <c r="R263" s="119">
        <f>ROUND(J263*H263,2)</f>
        <v>0</v>
      </c>
      <c r="S263" s="42"/>
      <c r="T263" s="120">
        <f>S263*H263</f>
        <v>0</v>
      </c>
      <c r="U263" s="120">
        <v>0</v>
      </c>
      <c r="V263" s="120">
        <f>U263*H263</f>
        <v>0</v>
      </c>
      <c r="W263" s="120">
        <v>0</v>
      </c>
      <c r="X263" s="121">
        <f>W263*H263</f>
        <v>0</v>
      </c>
      <c r="Y263" s="20"/>
      <c r="Z263" s="20"/>
      <c r="AA263" s="20"/>
      <c r="AB263" s="20"/>
      <c r="AC263" s="20"/>
      <c r="AD263" s="20"/>
      <c r="AE263" s="20"/>
      <c r="AR263" s="122" t="s">
        <v>168</v>
      </c>
      <c r="AT263" s="122" t="s">
        <v>182</v>
      </c>
      <c r="AU263" s="122" t="s">
        <v>82</v>
      </c>
      <c r="AY263" s="14" t="s">
        <v>160</v>
      </c>
      <c r="BE263" s="123">
        <f>IF(O263="základní",K263,0)</f>
        <v>0</v>
      </c>
      <c r="BF263" s="123">
        <f>IF(O263="snížená",K263,0)</f>
        <v>0</v>
      </c>
      <c r="BG263" s="123">
        <f>IF(O263="zákl. přenesená",K263,0)</f>
        <v>0</v>
      </c>
      <c r="BH263" s="123">
        <f>IF(O263="sníž. přenesená",K263,0)</f>
        <v>0</v>
      </c>
      <c r="BI263" s="123">
        <f>IF(O263="nulová",K263,0)</f>
        <v>0</v>
      </c>
      <c r="BJ263" s="14" t="s">
        <v>82</v>
      </c>
      <c r="BK263" s="123">
        <f>ROUND(P263*H263,2)</f>
        <v>0</v>
      </c>
      <c r="BL263" s="14" t="s">
        <v>168</v>
      </c>
      <c r="BM263" s="122" t="s">
        <v>413</v>
      </c>
    </row>
    <row r="264" spans="1:47" s="2" customFormat="1" ht="12">
      <c r="A264" s="20"/>
      <c r="B264" s="150"/>
      <c r="C264" s="42"/>
      <c r="D264" s="199" t="s">
        <v>169</v>
      </c>
      <c r="E264" s="42"/>
      <c r="F264" s="200" t="s">
        <v>412</v>
      </c>
      <c r="G264" s="42"/>
      <c r="H264" s="42"/>
      <c r="I264" s="201"/>
      <c r="J264" s="201"/>
      <c r="K264" s="151"/>
      <c r="L264" s="20"/>
      <c r="M264" s="21"/>
      <c r="N264" s="124"/>
      <c r="O264" s="125"/>
      <c r="P264" s="42"/>
      <c r="Q264" s="42"/>
      <c r="R264" s="42"/>
      <c r="S264" s="42"/>
      <c r="T264" s="42"/>
      <c r="U264" s="42"/>
      <c r="V264" s="42"/>
      <c r="W264" s="42"/>
      <c r="X264" s="43"/>
      <c r="Y264" s="20"/>
      <c r="Z264" s="20"/>
      <c r="AA264" s="20"/>
      <c r="AB264" s="20"/>
      <c r="AC264" s="20"/>
      <c r="AD264" s="20"/>
      <c r="AE264" s="20"/>
      <c r="AT264" s="14" t="s">
        <v>169</v>
      </c>
      <c r="AU264" s="14" t="s">
        <v>82</v>
      </c>
    </row>
    <row r="265" spans="1:65" s="2" customFormat="1" ht="16.5" customHeight="1">
      <c r="A265" s="20"/>
      <c r="B265" s="197"/>
      <c r="C265" s="126" t="s">
        <v>437</v>
      </c>
      <c r="D265" s="126" t="s">
        <v>182</v>
      </c>
      <c r="E265" s="127" t="s">
        <v>415</v>
      </c>
      <c r="F265" s="128" t="s">
        <v>1</v>
      </c>
      <c r="G265" s="129" t="s">
        <v>166</v>
      </c>
      <c r="H265" s="130">
        <v>1</v>
      </c>
      <c r="I265" s="131"/>
      <c r="J265" s="131"/>
      <c r="K265" s="203">
        <f>ROUND(P265*H265,2)</f>
        <v>0</v>
      </c>
      <c r="L265" s="181"/>
      <c r="M265" s="21"/>
      <c r="N265" s="132" t="s">
        <v>1</v>
      </c>
      <c r="O265" s="118" t="s">
        <v>37</v>
      </c>
      <c r="P265" s="119">
        <f>I265+J265</f>
        <v>0</v>
      </c>
      <c r="Q265" s="119">
        <f>ROUND(I265*H265,2)</f>
        <v>0</v>
      </c>
      <c r="R265" s="119">
        <f>ROUND(J265*H265,2)</f>
        <v>0</v>
      </c>
      <c r="S265" s="42"/>
      <c r="T265" s="120">
        <f>S265*H265</f>
        <v>0</v>
      </c>
      <c r="U265" s="120">
        <v>0</v>
      </c>
      <c r="V265" s="120">
        <f>U265*H265</f>
        <v>0</v>
      </c>
      <c r="W265" s="120">
        <v>0</v>
      </c>
      <c r="X265" s="121">
        <f>W265*H265</f>
        <v>0</v>
      </c>
      <c r="Y265" s="20"/>
      <c r="Z265" s="20"/>
      <c r="AA265" s="20"/>
      <c r="AB265" s="20"/>
      <c r="AC265" s="20"/>
      <c r="AD265" s="20"/>
      <c r="AE265" s="20"/>
      <c r="AR265" s="122" t="s">
        <v>374</v>
      </c>
      <c r="AT265" s="122" t="s">
        <v>182</v>
      </c>
      <c r="AU265" s="122" t="s">
        <v>82</v>
      </c>
      <c r="AY265" s="14" t="s">
        <v>160</v>
      </c>
      <c r="BE265" s="123">
        <f>IF(O265="základní",K265,0)</f>
        <v>0</v>
      </c>
      <c r="BF265" s="123">
        <f>IF(O265="snížená",K265,0)</f>
        <v>0</v>
      </c>
      <c r="BG265" s="123">
        <f>IF(O265="zákl. přenesená",K265,0)</f>
        <v>0</v>
      </c>
      <c r="BH265" s="123">
        <f>IF(O265="sníž. přenesená",K265,0)</f>
        <v>0</v>
      </c>
      <c r="BI265" s="123">
        <f>IF(O265="nulová",K265,0)</f>
        <v>0</v>
      </c>
      <c r="BJ265" s="14" t="s">
        <v>82</v>
      </c>
      <c r="BK265" s="123">
        <f>ROUND(P265*H265,2)</f>
        <v>0</v>
      </c>
      <c r="BL265" s="14" t="s">
        <v>374</v>
      </c>
      <c r="BM265" s="122" t="s">
        <v>416</v>
      </c>
    </row>
    <row r="266" spans="1:47" s="2" customFormat="1" ht="12">
      <c r="A266" s="20"/>
      <c r="B266" s="150"/>
      <c r="C266" s="42"/>
      <c r="D266" s="199" t="s">
        <v>169</v>
      </c>
      <c r="E266" s="42"/>
      <c r="F266" s="200" t="s">
        <v>417</v>
      </c>
      <c r="G266" s="42"/>
      <c r="H266" s="42"/>
      <c r="I266" s="201"/>
      <c r="J266" s="201"/>
      <c r="K266" s="151"/>
      <c r="L266" s="20"/>
      <c r="M266" s="21"/>
      <c r="N266" s="133"/>
      <c r="O266" s="134"/>
      <c r="P266" s="135"/>
      <c r="Q266" s="135"/>
      <c r="R266" s="135"/>
      <c r="S266" s="135"/>
      <c r="T266" s="135"/>
      <c r="U266" s="135"/>
      <c r="V266" s="135"/>
      <c r="W266" s="135"/>
      <c r="X266" s="136"/>
      <c r="Y266" s="20"/>
      <c r="Z266" s="20"/>
      <c r="AA266" s="20"/>
      <c r="AB266" s="20"/>
      <c r="AC266" s="20"/>
      <c r="AD266" s="20"/>
      <c r="AE266" s="20"/>
      <c r="AT266" s="14" t="s">
        <v>169</v>
      </c>
      <c r="AU266" s="14" t="s">
        <v>82</v>
      </c>
    </row>
    <row r="267" spans="1:31" s="2" customFormat="1" ht="6.95" customHeight="1" thickBot="1">
      <c r="A267" s="20"/>
      <c r="B267" s="177"/>
      <c r="C267" s="178"/>
      <c r="D267" s="178"/>
      <c r="E267" s="178"/>
      <c r="F267" s="178"/>
      <c r="G267" s="178"/>
      <c r="H267" s="178"/>
      <c r="I267" s="178"/>
      <c r="J267" s="178"/>
      <c r="K267" s="179"/>
      <c r="L267" s="34"/>
      <c r="M267" s="21"/>
      <c r="N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</sheetData>
  <autoFilter ref="C123:L266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67"/>
  <sheetViews>
    <sheetView showGridLines="0" zoomScale="55" zoomScaleNormal="55" workbookViewId="0" topLeftCell="A2">
      <selection activeCell="B81" sqref="B81:K10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2" spans="13:46" s="1" customFormat="1" ht="36.95" customHeight="1" thickBot="1">
      <c r="M2" s="263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T2" s="14" t="s">
        <v>105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9"/>
      <c r="L3" s="15"/>
      <c r="M3" s="16"/>
      <c r="AT3" s="14" t="s">
        <v>84</v>
      </c>
    </row>
    <row r="4" spans="2:46" s="1" customFormat="1" ht="24.95" customHeight="1">
      <c r="B4" s="140"/>
      <c r="C4" s="141"/>
      <c r="D4" s="142" t="s">
        <v>121</v>
      </c>
      <c r="E4" s="141"/>
      <c r="F4" s="141"/>
      <c r="G4" s="141"/>
      <c r="H4" s="141"/>
      <c r="I4" s="141"/>
      <c r="J4" s="141"/>
      <c r="K4" s="143"/>
      <c r="M4" s="16"/>
      <c r="N4" s="73" t="s">
        <v>11</v>
      </c>
      <c r="AT4" s="14" t="s">
        <v>3</v>
      </c>
    </row>
    <row r="5" spans="2:13" s="1" customFormat="1" ht="6.95" customHeight="1">
      <c r="B5" s="140"/>
      <c r="C5" s="141"/>
      <c r="D5" s="141"/>
      <c r="E5" s="141"/>
      <c r="F5" s="141"/>
      <c r="G5" s="141"/>
      <c r="H5" s="141"/>
      <c r="I5" s="141"/>
      <c r="J5" s="141"/>
      <c r="K5" s="143"/>
      <c r="M5" s="16"/>
    </row>
    <row r="6" spans="2:13" s="1" customFormat="1" ht="12" customHeight="1">
      <c r="B6" s="140"/>
      <c r="C6" s="141"/>
      <c r="D6" s="146" t="s">
        <v>16</v>
      </c>
      <c r="E6" s="141"/>
      <c r="F6" s="141"/>
      <c r="G6" s="141"/>
      <c r="H6" s="141"/>
      <c r="I6" s="141"/>
      <c r="J6" s="141"/>
      <c r="K6" s="143"/>
      <c r="M6" s="16"/>
    </row>
    <row r="7" spans="2:13" s="1" customFormat="1" ht="16.5" customHeight="1">
      <c r="B7" s="140"/>
      <c r="C7" s="141"/>
      <c r="D7" s="141"/>
      <c r="E7" s="277" t="str">
        <f>'Rekapitulace stavby'!K6</f>
        <v>ČEPRO AUTOMATIZACE VJEZDŮ DO SKLADŮ PHM</v>
      </c>
      <c r="F7" s="278"/>
      <c r="G7" s="278"/>
      <c r="H7" s="278"/>
      <c r="I7" s="141"/>
      <c r="J7" s="141"/>
      <c r="K7" s="143"/>
      <c r="M7" s="16"/>
    </row>
    <row r="8" spans="1:31" s="2" customFormat="1" ht="12" customHeight="1">
      <c r="A8" s="20"/>
      <c r="B8" s="150"/>
      <c r="C8" s="42"/>
      <c r="D8" s="146" t="s">
        <v>122</v>
      </c>
      <c r="E8" s="42"/>
      <c r="F8" s="42"/>
      <c r="G8" s="42"/>
      <c r="H8" s="42"/>
      <c r="I8" s="42"/>
      <c r="J8" s="42"/>
      <c r="K8" s="151"/>
      <c r="L8" s="20"/>
      <c r="M8" s="2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2" customFormat="1" ht="16.5" customHeight="1">
      <c r="A9" s="20"/>
      <c r="B9" s="150"/>
      <c r="C9" s="42"/>
      <c r="D9" s="42"/>
      <c r="E9" s="237" t="s">
        <v>468</v>
      </c>
      <c r="F9" s="276"/>
      <c r="G9" s="276"/>
      <c r="H9" s="276"/>
      <c r="I9" s="42"/>
      <c r="J9" s="42"/>
      <c r="K9" s="151"/>
      <c r="L9" s="20"/>
      <c r="M9" s="2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2" customFormat="1" ht="12">
      <c r="A10" s="20"/>
      <c r="B10" s="150"/>
      <c r="C10" s="42"/>
      <c r="D10" s="42"/>
      <c r="E10" s="42"/>
      <c r="F10" s="42"/>
      <c r="G10" s="42"/>
      <c r="H10" s="42"/>
      <c r="I10" s="42"/>
      <c r="J10" s="42"/>
      <c r="K10" s="151"/>
      <c r="L10" s="20"/>
      <c r="M10" s="2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2" customFormat="1" ht="12" customHeight="1">
      <c r="A11" s="20"/>
      <c r="B11" s="150"/>
      <c r="C11" s="42"/>
      <c r="D11" s="146" t="s">
        <v>18</v>
      </c>
      <c r="E11" s="42"/>
      <c r="F11" s="147" t="s">
        <v>1</v>
      </c>
      <c r="G11" s="42"/>
      <c r="H11" s="42"/>
      <c r="I11" s="146" t="s">
        <v>19</v>
      </c>
      <c r="J11" s="147" t="s">
        <v>1</v>
      </c>
      <c r="K11" s="151"/>
      <c r="L11" s="20"/>
      <c r="M11" s="29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31" s="2" customFormat="1" ht="12" customHeight="1">
      <c r="A12" s="20"/>
      <c r="B12" s="150"/>
      <c r="C12" s="42"/>
      <c r="D12" s="146" t="s">
        <v>20</v>
      </c>
      <c r="E12" s="42"/>
      <c r="F12" s="147" t="s">
        <v>21</v>
      </c>
      <c r="G12" s="42"/>
      <c r="H12" s="42"/>
      <c r="I12" s="146" t="s">
        <v>22</v>
      </c>
      <c r="J12" s="185" t="str">
        <f>'Rekapitulace stavby'!AN8</f>
        <v>29. 6. 2023</v>
      </c>
      <c r="K12" s="151"/>
      <c r="L12" s="20"/>
      <c r="M12" s="29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31" s="2" customFormat="1" ht="10.9" customHeight="1">
      <c r="A13" s="20"/>
      <c r="B13" s="150"/>
      <c r="C13" s="42"/>
      <c r="D13" s="42"/>
      <c r="E13" s="42"/>
      <c r="F13" s="42"/>
      <c r="G13" s="42"/>
      <c r="H13" s="42"/>
      <c r="I13" s="42"/>
      <c r="J13" s="42"/>
      <c r="K13" s="151"/>
      <c r="L13" s="20"/>
      <c r="M13" s="29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31" s="2" customFormat="1" ht="12" customHeight="1">
      <c r="A14" s="20"/>
      <c r="B14" s="150"/>
      <c r="C14" s="42"/>
      <c r="D14" s="146" t="s">
        <v>24</v>
      </c>
      <c r="E14" s="42"/>
      <c r="F14" s="42"/>
      <c r="G14" s="42"/>
      <c r="H14" s="42"/>
      <c r="I14" s="146" t="s">
        <v>25</v>
      </c>
      <c r="J14" s="147" t="str">
        <f>IF('Rekapitulace stavby'!AN10="","",'Rekapitulace stavby'!AN10)</f>
        <v/>
      </c>
      <c r="K14" s="151"/>
      <c r="L14" s="20"/>
      <c r="M14" s="29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31" s="2" customFormat="1" ht="18" customHeight="1">
      <c r="A15" s="20"/>
      <c r="B15" s="150"/>
      <c r="C15" s="42"/>
      <c r="D15" s="42"/>
      <c r="E15" s="147" t="str">
        <f>IF('Rekapitulace stavby'!E11="","",'Rekapitulace stavby'!E11)</f>
        <v xml:space="preserve"> </v>
      </c>
      <c r="F15" s="42"/>
      <c r="G15" s="42"/>
      <c r="H15" s="42"/>
      <c r="I15" s="146" t="s">
        <v>26</v>
      </c>
      <c r="J15" s="147" t="str">
        <f>IF('Rekapitulace stavby'!AN11="","",'Rekapitulace stavby'!AN11)</f>
        <v/>
      </c>
      <c r="K15" s="151"/>
      <c r="L15" s="20"/>
      <c r="M15" s="2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2" customFormat="1" ht="6.95" customHeight="1">
      <c r="A16" s="20"/>
      <c r="B16" s="150"/>
      <c r="C16" s="42"/>
      <c r="D16" s="42"/>
      <c r="E16" s="42"/>
      <c r="F16" s="42"/>
      <c r="G16" s="42"/>
      <c r="H16" s="42"/>
      <c r="I16" s="42"/>
      <c r="J16" s="42"/>
      <c r="K16" s="151"/>
      <c r="L16" s="20"/>
      <c r="M16" s="2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>
      <c r="A17" s="20"/>
      <c r="B17" s="150"/>
      <c r="C17" s="42"/>
      <c r="D17" s="146" t="s">
        <v>27</v>
      </c>
      <c r="E17" s="42"/>
      <c r="F17" s="42"/>
      <c r="G17" s="42"/>
      <c r="H17" s="42"/>
      <c r="I17" s="146" t="s">
        <v>25</v>
      </c>
      <c r="J17" s="148" t="str">
        <f>'Rekapitulace stavby'!AN13</f>
        <v>Vyplň údaj</v>
      </c>
      <c r="K17" s="151"/>
      <c r="L17" s="20"/>
      <c r="M17" s="29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>
      <c r="A18" s="20"/>
      <c r="B18" s="150"/>
      <c r="C18" s="42"/>
      <c r="D18" s="42"/>
      <c r="E18" s="279" t="str">
        <f>'Rekapitulace stavby'!E14</f>
        <v>Vyplň údaj</v>
      </c>
      <c r="F18" s="247"/>
      <c r="G18" s="247"/>
      <c r="H18" s="247"/>
      <c r="I18" s="146" t="s">
        <v>26</v>
      </c>
      <c r="J18" s="148" t="str">
        <f>'Rekapitulace stavby'!AN14</f>
        <v>Vyplň údaj</v>
      </c>
      <c r="K18" s="151"/>
      <c r="L18" s="20"/>
      <c r="M18" s="29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>
      <c r="A19" s="20"/>
      <c r="B19" s="150"/>
      <c r="C19" s="42"/>
      <c r="D19" s="42"/>
      <c r="E19" s="42"/>
      <c r="F19" s="42"/>
      <c r="G19" s="42"/>
      <c r="H19" s="42"/>
      <c r="I19" s="42"/>
      <c r="J19" s="42"/>
      <c r="K19" s="151"/>
      <c r="L19" s="20"/>
      <c r="M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>
      <c r="A20" s="20"/>
      <c r="B20" s="150"/>
      <c r="C20" s="42"/>
      <c r="D20" s="146" t="s">
        <v>29</v>
      </c>
      <c r="E20" s="42"/>
      <c r="F20" s="42"/>
      <c r="G20" s="42"/>
      <c r="H20" s="42"/>
      <c r="I20" s="146" t="s">
        <v>25</v>
      </c>
      <c r="J20" s="147" t="str">
        <f>IF('Rekapitulace stavby'!AN16="","",'Rekapitulace stavby'!AN16)</f>
        <v/>
      </c>
      <c r="K20" s="151"/>
      <c r="L20" s="20"/>
      <c r="M20" s="29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>
      <c r="A21" s="20"/>
      <c r="B21" s="150"/>
      <c r="C21" s="42"/>
      <c r="D21" s="42"/>
      <c r="E21" s="147" t="str">
        <f>IF('Rekapitulace stavby'!E17="","",'Rekapitulace stavby'!E17)</f>
        <v xml:space="preserve"> </v>
      </c>
      <c r="F21" s="42"/>
      <c r="G21" s="42"/>
      <c r="H21" s="42"/>
      <c r="I21" s="146" t="s">
        <v>26</v>
      </c>
      <c r="J21" s="147" t="str">
        <f>IF('Rekapitulace stavby'!AN17="","",'Rekapitulace stavby'!AN17)</f>
        <v/>
      </c>
      <c r="K21" s="151"/>
      <c r="L21" s="20"/>
      <c r="M21" s="29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>
      <c r="A22" s="20"/>
      <c r="B22" s="150"/>
      <c r="C22" s="42"/>
      <c r="D22" s="42"/>
      <c r="E22" s="42"/>
      <c r="F22" s="42"/>
      <c r="G22" s="42"/>
      <c r="H22" s="42"/>
      <c r="I22" s="42"/>
      <c r="J22" s="42"/>
      <c r="K22" s="151"/>
      <c r="L22" s="20"/>
      <c r="M22" s="29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>
      <c r="A23" s="20"/>
      <c r="B23" s="150"/>
      <c r="C23" s="42"/>
      <c r="D23" s="146" t="s">
        <v>30</v>
      </c>
      <c r="E23" s="42"/>
      <c r="F23" s="42"/>
      <c r="G23" s="42"/>
      <c r="H23" s="42"/>
      <c r="I23" s="146" t="s">
        <v>25</v>
      </c>
      <c r="J23" s="147" t="str">
        <f>IF('Rekapitulace stavby'!AN19="","",'Rekapitulace stavby'!AN19)</f>
        <v/>
      </c>
      <c r="K23" s="151"/>
      <c r="L23" s="20"/>
      <c r="M23" s="29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>
      <c r="A24" s="20"/>
      <c r="B24" s="150"/>
      <c r="C24" s="42"/>
      <c r="D24" s="42"/>
      <c r="E24" s="147" t="str">
        <f>IF('Rekapitulace stavby'!E20="","",'Rekapitulace stavby'!E20)</f>
        <v xml:space="preserve"> </v>
      </c>
      <c r="F24" s="42"/>
      <c r="G24" s="42"/>
      <c r="H24" s="42"/>
      <c r="I24" s="146" t="s">
        <v>26</v>
      </c>
      <c r="J24" s="147" t="str">
        <f>IF('Rekapitulace stavby'!AN20="","",'Rekapitulace stavby'!AN20)</f>
        <v/>
      </c>
      <c r="K24" s="151"/>
      <c r="L24" s="20"/>
      <c r="M24" s="29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>
      <c r="A25" s="20"/>
      <c r="B25" s="150"/>
      <c r="C25" s="42"/>
      <c r="D25" s="42"/>
      <c r="E25" s="42"/>
      <c r="F25" s="42"/>
      <c r="G25" s="42"/>
      <c r="H25" s="42"/>
      <c r="I25" s="42"/>
      <c r="J25" s="42"/>
      <c r="K25" s="151"/>
      <c r="L25" s="20"/>
      <c r="M25" s="29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>
      <c r="A26" s="20"/>
      <c r="B26" s="150"/>
      <c r="C26" s="42"/>
      <c r="D26" s="146" t="s">
        <v>31</v>
      </c>
      <c r="E26" s="42"/>
      <c r="F26" s="42"/>
      <c r="G26" s="42"/>
      <c r="H26" s="42"/>
      <c r="I26" s="42"/>
      <c r="J26" s="42"/>
      <c r="K26" s="151"/>
      <c r="L26" s="20"/>
      <c r="M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8" customFormat="1" ht="16.5" customHeight="1">
      <c r="A27" s="74"/>
      <c r="B27" s="217"/>
      <c r="C27" s="218"/>
      <c r="D27" s="218"/>
      <c r="E27" s="252" t="s">
        <v>1</v>
      </c>
      <c r="F27" s="252"/>
      <c r="G27" s="252"/>
      <c r="H27" s="252"/>
      <c r="I27" s="218"/>
      <c r="J27" s="218"/>
      <c r="K27" s="219"/>
      <c r="L27" s="74"/>
      <c r="M27" s="75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</row>
    <row r="28" spans="1:31" s="2" customFormat="1" ht="6.95" customHeight="1">
      <c r="A28" s="20"/>
      <c r="B28" s="150"/>
      <c r="C28" s="42"/>
      <c r="D28" s="42"/>
      <c r="E28" s="42"/>
      <c r="F28" s="42"/>
      <c r="G28" s="42"/>
      <c r="H28" s="42"/>
      <c r="I28" s="42"/>
      <c r="J28" s="42"/>
      <c r="K28" s="151"/>
      <c r="L28" s="20"/>
      <c r="M28" s="29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>
      <c r="A29" s="20"/>
      <c r="B29" s="150"/>
      <c r="C29" s="42"/>
      <c r="D29" s="50"/>
      <c r="E29" s="50"/>
      <c r="F29" s="50"/>
      <c r="G29" s="50"/>
      <c r="H29" s="50"/>
      <c r="I29" s="50"/>
      <c r="J29" s="50"/>
      <c r="K29" s="220"/>
      <c r="L29" s="50"/>
      <c r="M29" s="29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2.75">
      <c r="A30" s="20"/>
      <c r="B30" s="150"/>
      <c r="C30" s="42"/>
      <c r="D30" s="42"/>
      <c r="E30" s="146" t="s">
        <v>124</v>
      </c>
      <c r="F30" s="42"/>
      <c r="G30" s="42"/>
      <c r="H30" s="42"/>
      <c r="I30" s="42"/>
      <c r="J30" s="42"/>
      <c r="K30" s="221">
        <f>I96</f>
        <v>0</v>
      </c>
      <c r="L30" s="20"/>
      <c r="M30" s="2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2.75">
      <c r="A31" s="20"/>
      <c r="B31" s="150"/>
      <c r="C31" s="42"/>
      <c r="D31" s="42"/>
      <c r="E31" s="146" t="s">
        <v>125</v>
      </c>
      <c r="F31" s="42"/>
      <c r="G31" s="42"/>
      <c r="H31" s="42"/>
      <c r="I31" s="42"/>
      <c r="J31" s="42"/>
      <c r="K31" s="221">
        <f>J96</f>
        <v>0</v>
      </c>
      <c r="L31" s="20"/>
      <c r="M31" s="2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>
      <c r="A32" s="20"/>
      <c r="B32" s="150"/>
      <c r="C32" s="42"/>
      <c r="D32" s="222" t="s">
        <v>32</v>
      </c>
      <c r="E32" s="42"/>
      <c r="F32" s="42"/>
      <c r="G32" s="42"/>
      <c r="H32" s="42"/>
      <c r="I32" s="42"/>
      <c r="J32" s="42"/>
      <c r="K32" s="210">
        <f>ROUND(K124,2)</f>
        <v>0</v>
      </c>
      <c r="L32" s="20"/>
      <c r="M32" s="2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>
      <c r="A33" s="20"/>
      <c r="B33" s="150"/>
      <c r="C33" s="42"/>
      <c r="D33" s="50"/>
      <c r="E33" s="50"/>
      <c r="F33" s="50"/>
      <c r="G33" s="50"/>
      <c r="H33" s="50"/>
      <c r="I33" s="50"/>
      <c r="J33" s="50"/>
      <c r="K33" s="220"/>
      <c r="L33" s="50"/>
      <c r="M33" s="2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>
      <c r="A34" s="20"/>
      <c r="B34" s="150"/>
      <c r="C34" s="42"/>
      <c r="D34" s="42"/>
      <c r="E34" s="42"/>
      <c r="F34" s="223" t="s">
        <v>34</v>
      </c>
      <c r="G34" s="42"/>
      <c r="H34" s="42"/>
      <c r="I34" s="223" t="s">
        <v>33</v>
      </c>
      <c r="J34" s="42"/>
      <c r="K34" s="224" t="s">
        <v>35</v>
      </c>
      <c r="L34" s="20"/>
      <c r="M34" s="2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>
      <c r="A35" s="20"/>
      <c r="B35" s="150"/>
      <c r="C35" s="42"/>
      <c r="D35" s="41" t="s">
        <v>36</v>
      </c>
      <c r="E35" s="146" t="s">
        <v>37</v>
      </c>
      <c r="F35" s="225">
        <f>ROUND((SUM(BE124:BE266)),2)</f>
        <v>0</v>
      </c>
      <c r="G35" s="42"/>
      <c r="H35" s="42"/>
      <c r="I35" s="226">
        <v>0.21</v>
      </c>
      <c r="J35" s="42"/>
      <c r="K35" s="221">
        <f>ROUND(((SUM(BE124:BE266))*I35),2)</f>
        <v>0</v>
      </c>
      <c r="L35" s="20"/>
      <c r="M35" s="2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>
      <c r="A36" s="20"/>
      <c r="B36" s="150"/>
      <c r="C36" s="42"/>
      <c r="D36" s="42"/>
      <c r="E36" s="146" t="s">
        <v>38</v>
      </c>
      <c r="F36" s="225">
        <f>ROUND((SUM(BF124:BF266)),2)</f>
        <v>0</v>
      </c>
      <c r="G36" s="42"/>
      <c r="H36" s="42"/>
      <c r="I36" s="226">
        <v>0.15</v>
      </c>
      <c r="J36" s="42"/>
      <c r="K36" s="221">
        <f>ROUND(((SUM(BF124:BF266))*I36),2)</f>
        <v>0</v>
      </c>
      <c r="L36" s="20"/>
      <c r="M36" s="29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customHeight="1" hidden="1">
      <c r="A37" s="20"/>
      <c r="B37" s="150"/>
      <c r="C37" s="42"/>
      <c r="D37" s="42"/>
      <c r="E37" s="146" t="s">
        <v>39</v>
      </c>
      <c r="F37" s="225">
        <f>ROUND((SUM(BG124:BG266)),2)</f>
        <v>0</v>
      </c>
      <c r="G37" s="42"/>
      <c r="H37" s="42"/>
      <c r="I37" s="226">
        <v>0.21</v>
      </c>
      <c r="J37" s="42"/>
      <c r="K37" s="221">
        <f>0</f>
        <v>0</v>
      </c>
      <c r="L37" s="20"/>
      <c r="M37" s="29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customHeight="1" hidden="1">
      <c r="A38" s="20"/>
      <c r="B38" s="150"/>
      <c r="C38" s="42"/>
      <c r="D38" s="42"/>
      <c r="E38" s="146" t="s">
        <v>40</v>
      </c>
      <c r="F38" s="225">
        <f>ROUND((SUM(BH124:BH266)),2)</f>
        <v>0</v>
      </c>
      <c r="G38" s="42"/>
      <c r="H38" s="42"/>
      <c r="I38" s="226">
        <v>0.15</v>
      </c>
      <c r="J38" s="42"/>
      <c r="K38" s="221">
        <f>0</f>
        <v>0</v>
      </c>
      <c r="L38" s="20"/>
      <c r="M38" s="29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customHeight="1" hidden="1">
      <c r="A39" s="20"/>
      <c r="B39" s="150"/>
      <c r="C39" s="42"/>
      <c r="D39" s="42"/>
      <c r="E39" s="146" t="s">
        <v>41</v>
      </c>
      <c r="F39" s="225">
        <f>ROUND((SUM(BI124:BI266)),2)</f>
        <v>0</v>
      </c>
      <c r="G39" s="42"/>
      <c r="H39" s="42"/>
      <c r="I39" s="226">
        <v>0</v>
      </c>
      <c r="J39" s="42"/>
      <c r="K39" s="221">
        <f>0</f>
        <v>0</v>
      </c>
      <c r="L39" s="20"/>
      <c r="M39" s="29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>
      <c r="A40" s="20"/>
      <c r="B40" s="150"/>
      <c r="C40" s="42"/>
      <c r="D40" s="42"/>
      <c r="E40" s="42"/>
      <c r="F40" s="42"/>
      <c r="G40" s="42"/>
      <c r="H40" s="42"/>
      <c r="I40" s="42"/>
      <c r="J40" s="42"/>
      <c r="K40" s="151"/>
      <c r="L40" s="20"/>
      <c r="M40" s="2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>
      <c r="A41" s="20"/>
      <c r="B41" s="150"/>
      <c r="C41" s="205"/>
      <c r="D41" s="77" t="s">
        <v>42</v>
      </c>
      <c r="E41" s="44"/>
      <c r="F41" s="44"/>
      <c r="G41" s="78" t="s">
        <v>43</v>
      </c>
      <c r="H41" s="79" t="s">
        <v>44</v>
      </c>
      <c r="I41" s="44"/>
      <c r="J41" s="44"/>
      <c r="K41" s="227">
        <f>SUM(K32:K39)</f>
        <v>0</v>
      </c>
      <c r="L41" s="80"/>
      <c r="M41" s="2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>
      <c r="A42" s="20"/>
      <c r="B42" s="150"/>
      <c r="C42" s="42"/>
      <c r="D42" s="42"/>
      <c r="E42" s="42"/>
      <c r="F42" s="42"/>
      <c r="G42" s="42"/>
      <c r="H42" s="42"/>
      <c r="I42" s="42"/>
      <c r="J42" s="42"/>
      <c r="K42" s="151"/>
      <c r="L42" s="20"/>
      <c r="M42" s="2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2:13" s="1" customFormat="1" ht="14.45" customHeight="1">
      <c r="B43" s="140"/>
      <c r="C43" s="141"/>
      <c r="D43" s="141"/>
      <c r="E43" s="141"/>
      <c r="F43" s="141"/>
      <c r="G43" s="141"/>
      <c r="H43" s="141"/>
      <c r="I43" s="141"/>
      <c r="J43" s="141"/>
      <c r="K43" s="143"/>
      <c r="M43" s="16"/>
    </row>
    <row r="44" spans="2:13" s="1" customFormat="1" ht="14.45" customHeight="1">
      <c r="B44" s="140"/>
      <c r="C44" s="141"/>
      <c r="D44" s="141"/>
      <c r="E44" s="141"/>
      <c r="F44" s="141"/>
      <c r="G44" s="141"/>
      <c r="H44" s="141"/>
      <c r="I44" s="141"/>
      <c r="J44" s="141"/>
      <c r="K44" s="143"/>
      <c r="M44" s="16"/>
    </row>
    <row r="45" spans="2:13" s="1" customFormat="1" ht="14.45" customHeight="1">
      <c r="B45" s="140"/>
      <c r="C45" s="141"/>
      <c r="D45" s="141"/>
      <c r="E45" s="141"/>
      <c r="F45" s="141"/>
      <c r="G45" s="141"/>
      <c r="H45" s="141"/>
      <c r="I45" s="141"/>
      <c r="J45" s="141"/>
      <c r="K45" s="143"/>
      <c r="M45" s="16"/>
    </row>
    <row r="46" spans="2:13" s="1" customFormat="1" ht="14.45" customHeight="1">
      <c r="B46" s="140"/>
      <c r="C46" s="141"/>
      <c r="D46" s="141"/>
      <c r="E46" s="141"/>
      <c r="F46" s="141"/>
      <c r="G46" s="141"/>
      <c r="H46" s="141"/>
      <c r="I46" s="141"/>
      <c r="J46" s="141"/>
      <c r="K46" s="143"/>
      <c r="M46" s="16"/>
    </row>
    <row r="47" spans="2:13" s="1" customFormat="1" ht="14.45" customHeight="1">
      <c r="B47" s="140"/>
      <c r="C47" s="141"/>
      <c r="D47" s="141"/>
      <c r="E47" s="141"/>
      <c r="F47" s="141"/>
      <c r="G47" s="141"/>
      <c r="H47" s="141"/>
      <c r="I47" s="141"/>
      <c r="J47" s="141"/>
      <c r="K47" s="143"/>
      <c r="M47" s="16"/>
    </row>
    <row r="48" spans="2:13" s="1" customFormat="1" ht="14.45" customHeight="1">
      <c r="B48" s="140"/>
      <c r="C48" s="141"/>
      <c r="D48" s="141"/>
      <c r="E48" s="141"/>
      <c r="F48" s="141"/>
      <c r="G48" s="141"/>
      <c r="H48" s="141"/>
      <c r="I48" s="141"/>
      <c r="J48" s="141"/>
      <c r="K48" s="143"/>
      <c r="M48" s="16"/>
    </row>
    <row r="49" spans="2:13" s="1" customFormat="1" ht="14.45" customHeight="1">
      <c r="B49" s="140"/>
      <c r="C49" s="141"/>
      <c r="D49" s="141"/>
      <c r="E49" s="141"/>
      <c r="F49" s="141"/>
      <c r="G49" s="141"/>
      <c r="H49" s="141"/>
      <c r="I49" s="141"/>
      <c r="J49" s="141"/>
      <c r="K49" s="143"/>
      <c r="M49" s="16"/>
    </row>
    <row r="50" spans="2:13" s="2" customFormat="1" ht="14.45" customHeight="1">
      <c r="B50" s="157"/>
      <c r="C50" s="125"/>
      <c r="D50" s="30" t="s">
        <v>45</v>
      </c>
      <c r="E50" s="31"/>
      <c r="F50" s="31"/>
      <c r="G50" s="30" t="s">
        <v>46</v>
      </c>
      <c r="H50" s="31"/>
      <c r="I50" s="31"/>
      <c r="J50" s="31"/>
      <c r="K50" s="228"/>
      <c r="L50" s="31"/>
      <c r="M50" s="29"/>
    </row>
    <row r="51" spans="2:13" ht="12">
      <c r="B51" s="140"/>
      <c r="C51" s="141"/>
      <c r="D51" s="141"/>
      <c r="E51" s="141"/>
      <c r="F51" s="141"/>
      <c r="G51" s="141"/>
      <c r="H51" s="141"/>
      <c r="I51" s="141"/>
      <c r="J51" s="141"/>
      <c r="K51" s="143"/>
      <c r="M51" s="16"/>
    </row>
    <row r="52" spans="2:13" ht="12">
      <c r="B52" s="140"/>
      <c r="C52" s="141"/>
      <c r="D52" s="141"/>
      <c r="E52" s="141"/>
      <c r="F52" s="141"/>
      <c r="G52" s="141"/>
      <c r="H52" s="141"/>
      <c r="I52" s="141"/>
      <c r="J52" s="141"/>
      <c r="K52" s="143"/>
      <c r="M52" s="16"/>
    </row>
    <row r="53" spans="2:13" ht="12">
      <c r="B53" s="140"/>
      <c r="C53" s="141"/>
      <c r="D53" s="141"/>
      <c r="E53" s="141"/>
      <c r="F53" s="141"/>
      <c r="G53" s="141"/>
      <c r="H53" s="141"/>
      <c r="I53" s="141"/>
      <c r="J53" s="141"/>
      <c r="K53" s="143"/>
      <c r="M53" s="16"/>
    </row>
    <row r="54" spans="2:13" ht="12">
      <c r="B54" s="140"/>
      <c r="C54" s="141"/>
      <c r="D54" s="141"/>
      <c r="E54" s="141"/>
      <c r="F54" s="141"/>
      <c r="G54" s="141"/>
      <c r="H54" s="141"/>
      <c r="I54" s="141"/>
      <c r="J54" s="141"/>
      <c r="K54" s="143"/>
      <c r="M54" s="16"/>
    </row>
    <row r="55" spans="2:13" ht="12">
      <c r="B55" s="140"/>
      <c r="C55" s="141"/>
      <c r="D55" s="141"/>
      <c r="E55" s="141"/>
      <c r="F55" s="141"/>
      <c r="G55" s="141"/>
      <c r="H55" s="141"/>
      <c r="I55" s="141"/>
      <c r="J55" s="141"/>
      <c r="K55" s="143"/>
      <c r="M55" s="16"/>
    </row>
    <row r="56" spans="2:13" ht="12">
      <c r="B56" s="140"/>
      <c r="C56" s="141"/>
      <c r="D56" s="141"/>
      <c r="E56" s="141"/>
      <c r="F56" s="141"/>
      <c r="G56" s="141"/>
      <c r="H56" s="141"/>
      <c r="I56" s="141"/>
      <c r="J56" s="141"/>
      <c r="K56" s="143"/>
      <c r="M56" s="16"/>
    </row>
    <row r="57" spans="2:13" ht="12">
      <c r="B57" s="140"/>
      <c r="C57" s="141"/>
      <c r="D57" s="141"/>
      <c r="E57" s="141"/>
      <c r="F57" s="141"/>
      <c r="G57" s="141"/>
      <c r="H57" s="141"/>
      <c r="I57" s="141"/>
      <c r="J57" s="141"/>
      <c r="K57" s="143"/>
      <c r="M57" s="16"/>
    </row>
    <row r="58" spans="2:13" ht="12">
      <c r="B58" s="140"/>
      <c r="C58" s="141"/>
      <c r="D58" s="141"/>
      <c r="E58" s="141"/>
      <c r="F58" s="141"/>
      <c r="G58" s="141"/>
      <c r="H58" s="141"/>
      <c r="I58" s="141"/>
      <c r="J58" s="141"/>
      <c r="K58" s="143"/>
      <c r="M58" s="16"/>
    </row>
    <row r="59" spans="2:13" ht="12">
      <c r="B59" s="140"/>
      <c r="C59" s="141"/>
      <c r="D59" s="141"/>
      <c r="E59" s="141"/>
      <c r="F59" s="141"/>
      <c r="G59" s="141"/>
      <c r="H59" s="141"/>
      <c r="I59" s="141"/>
      <c r="J59" s="141"/>
      <c r="K59" s="143"/>
      <c r="M59" s="16"/>
    </row>
    <row r="60" spans="2:13" ht="12">
      <c r="B60" s="140"/>
      <c r="C60" s="141"/>
      <c r="D60" s="141"/>
      <c r="E60" s="141"/>
      <c r="F60" s="141"/>
      <c r="G60" s="141"/>
      <c r="H60" s="141"/>
      <c r="I60" s="141"/>
      <c r="J60" s="141"/>
      <c r="K60" s="143"/>
      <c r="M60" s="16"/>
    </row>
    <row r="61" spans="1:31" s="2" customFormat="1" ht="12.75">
      <c r="A61" s="20"/>
      <c r="B61" s="150"/>
      <c r="C61" s="42"/>
      <c r="D61" s="32" t="s">
        <v>47</v>
      </c>
      <c r="E61" s="23"/>
      <c r="F61" s="81" t="s">
        <v>48</v>
      </c>
      <c r="G61" s="32" t="s">
        <v>47</v>
      </c>
      <c r="H61" s="23"/>
      <c r="I61" s="23"/>
      <c r="J61" s="82" t="s">
        <v>48</v>
      </c>
      <c r="K61" s="229"/>
      <c r="L61" s="23"/>
      <c r="M61" s="29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2:13" ht="12">
      <c r="B62" s="140"/>
      <c r="C62" s="141"/>
      <c r="D62" s="141"/>
      <c r="E62" s="141"/>
      <c r="F62" s="141"/>
      <c r="G62" s="141"/>
      <c r="H62" s="141"/>
      <c r="I62" s="141"/>
      <c r="J62" s="141"/>
      <c r="K62" s="143"/>
      <c r="M62" s="16"/>
    </row>
    <row r="63" spans="2:13" ht="12">
      <c r="B63" s="140"/>
      <c r="C63" s="141"/>
      <c r="D63" s="141"/>
      <c r="E63" s="141"/>
      <c r="F63" s="141"/>
      <c r="G63" s="141"/>
      <c r="H63" s="141"/>
      <c r="I63" s="141"/>
      <c r="J63" s="141"/>
      <c r="K63" s="143"/>
      <c r="M63" s="16"/>
    </row>
    <row r="64" spans="2:13" ht="12">
      <c r="B64" s="140"/>
      <c r="C64" s="141"/>
      <c r="D64" s="141"/>
      <c r="E64" s="141"/>
      <c r="F64" s="141"/>
      <c r="G64" s="141"/>
      <c r="H64" s="141"/>
      <c r="I64" s="141"/>
      <c r="J64" s="141"/>
      <c r="K64" s="143"/>
      <c r="M64" s="16"/>
    </row>
    <row r="65" spans="1:31" s="2" customFormat="1" ht="12.75">
      <c r="A65" s="20"/>
      <c r="B65" s="150"/>
      <c r="C65" s="42"/>
      <c r="D65" s="30" t="s">
        <v>49</v>
      </c>
      <c r="E65" s="33"/>
      <c r="F65" s="33"/>
      <c r="G65" s="30" t="s">
        <v>50</v>
      </c>
      <c r="H65" s="33"/>
      <c r="I65" s="33"/>
      <c r="J65" s="33"/>
      <c r="K65" s="230"/>
      <c r="L65" s="33"/>
      <c r="M65" s="29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2:13" ht="12">
      <c r="B66" s="140"/>
      <c r="C66" s="141"/>
      <c r="D66" s="141"/>
      <c r="E66" s="141"/>
      <c r="F66" s="141"/>
      <c r="G66" s="141"/>
      <c r="H66" s="141"/>
      <c r="I66" s="141"/>
      <c r="J66" s="141"/>
      <c r="K66" s="143"/>
      <c r="M66" s="16"/>
    </row>
    <row r="67" spans="2:13" ht="12">
      <c r="B67" s="140"/>
      <c r="C67" s="141"/>
      <c r="D67" s="141"/>
      <c r="E67" s="141"/>
      <c r="F67" s="141"/>
      <c r="G67" s="141"/>
      <c r="H67" s="141"/>
      <c r="I67" s="141"/>
      <c r="J67" s="141"/>
      <c r="K67" s="143"/>
      <c r="M67" s="16"/>
    </row>
    <row r="68" spans="2:13" ht="12">
      <c r="B68" s="140"/>
      <c r="C68" s="141"/>
      <c r="D68" s="141"/>
      <c r="E68" s="141"/>
      <c r="F68" s="141"/>
      <c r="G68" s="141"/>
      <c r="H68" s="141"/>
      <c r="I68" s="141"/>
      <c r="J68" s="141"/>
      <c r="K68" s="143"/>
      <c r="M68" s="16"/>
    </row>
    <row r="69" spans="2:13" ht="12">
      <c r="B69" s="140"/>
      <c r="C69" s="141"/>
      <c r="D69" s="141"/>
      <c r="E69" s="141"/>
      <c r="F69" s="141"/>
      <c r="G69" s="141"/>
      <c r="H69" s="141"/>
      <c r="I69" s="141"/>
      <c r="J69" s="141"/>
      <c r="K69" s="143"/>
      <c r="M69" s="16"/>
    </row>
    <row r="70" spans="2:13" ht="12">
      <c r="B70" s="140"/>
      <c r="C70" s="141"/>
      <c r="D70" s="141"/>
      <c r="E70" s="141"/>
      <c r="F70" s="141"/>
      <c r="G70" s="141"/>
      <c r="H70" s="141"/>
      <c r="I70" s="141"/>
      <c r="J70" s="141"/>
      <c r="K70" s="143"/>
      <c r="M70" s="16"/>
    </row>
    <row r="71" spans="2:13" ht="12">
      <c r="B71" s="140"/>
      <c r="C71" s="141"/>
      <c r="D71" s="141"/>
      <c r="E71" s="141"/>
      <c r="F71" s="141"/>
      <c r="G71" s="141"/>
      <c r="H71" s="141"/>
      <c r="I71" s="141"/>
      <c r="J71" s="141"/>
      <c r="K71" s="143"/>
      <c r="M71" s="16"/>
    </row>
    <row r="72" spans="2:13" ht="12">
      <c r="B72" s="140"/>
      <c r="C72" s="141"/>
      <c r="D72" s="141"/>
      <c r="E72" s="141"/>
      <c r="F72" s="141"/>
      <c r="G72" s="141"/>
      <c r="H72" s="141"/>
      <c r="I72" s="141"/>
      <c r="J72" s="141"/>
      <c r="K72" s="143"/>
      <c r="M72" s="16"/>
    </row>
    <row r="73" spans="2:13" ht="12">
      <c r="B73" s="140"/>
      <c r="C73" s="141"/>
      <c r="D73" s="141"/>
      <c r="E73" s="141"/>
      <c r="F73" s="141"/>
      <c r="G73" s="141"/>
      <c r="H73" s="141"/>
      <c r="I73" s="141"/>
      <c r="J73" s="141"/>
      <c r="K73" s="143"/>
      <c r="M73" s="16"/>
    </row>
    <row r="74" spans="2:13" ht="12">
      <c r="B74" s="140"/>
      <c r="C74" s="141"/>
      <c r="D74" s="141"/>
      <c r="E74" s="141"/>
      <c r="F74" s="141"/>
      <c r="G74" s="141"/>
      <c r="H74" s="141"/>
      <c r="I74" s="141"/>
      <c r="J74" s="141"/>
      <c r="K74" s="143"/>
      <c r="M74" s="16"/>
    </row>
    <row r="75" spans="2:13" ht="12">
      <c r="B75" s="140"/>
      <c r="C75" s="141"/>
      <c r="D75" s="141"/>
      <c r="E75" s="141"/>
      <c r="F75" s="141"/>
      <c r="G75" s="141"/>
      <c r="H75" s="141"/>
      <c r="I75" s="141"/>
      <c r="J75" s="141"/>
      <c r="K75" s="143"/>
      <c r="M75" s="16"/>
    </row>
    <row r="76" spans="1:31" s="2" customFormat="1" ht="12.75">
      <c r="A76" s="20"/>
      <c r="B76" s="150"/>
      <c r="C76" s="42"/>
      <c r="D76" s="32" t="s">
        <v>47</v>
      </c>
      <c r="E76" s="23"/>
      <c r="F76" s="81" t="s">
        <v>48</v>
      </c>
      <c r="G76" s="32" t="s">
        <v>47</v>
      </c>
      <c r="H76" s="23"/>
      <c r="I76" s="23"/>
      <c r="J76" s="82" t="s">
        <v>48</v>
      </c>
      <c r="K76" s="229"/>
      <c r="L76" s="23"/>
      <c r="M76" s="29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thickBot="1">
      <c r="A77" s="20"/>
      <c r="B77" s="177"/>
      <c r="C77" s="178"/>
      <c r="D77" s="178"/>
      <c r="E77" s="178"/>
      <c r="F77" s="178"/>
      <c r="G77" s="178"/>
      <c r="H77" s="178"/>
      <c r="I77" s="178"/>
      <c r="J77" s="178"/>
      <c r="K77" s="179"/>
      <c r="L77" s="34"/>
      <c r="M77" s="29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0" ht="12" thickBot="1"/>
    <row r="81" spans="1:31" s="2" customFormat="1" ht="6.95" customHeight="1">
      <c r="A81" s="20"/>
      <c r="B81" s="182"/>
      <c r="C81" s="183"/>
      <c r="D81" s="183"/>
      <c r="E81" s="183"/>
      <c r="F81" s="183"/>
      <c r="G81" s="183"/>
      <c r="H81" s="183"/>
      <c r="I81" s="183"/>
      <c r="J81" s="183"/>
      <c r="K81" s="184"/>
      <c r="L81" s="36"/>
      <c r="M81" s="2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s="2" customFormat="1" ht="24.95" customHeight="1">
      <c r="A82" s="20"/>
      <c r="B82" s="150"/>
      <c r="C82" s="142" t="s">
        <v>126</v>
      </c>
      <c r="D82" s="42"/>
      <c r="E82" s="42"/>
      <c r="F82" s="42"/>
      <c r="G82" s="42"/>
      <c r="H82" s="42"/>
      <c r="I82" s="42"/>
      <c r="J82" s="42"/>
      <c r="K82" s="151"/>
      <c r="L82" s="20"/>
      <c r="M82" s="29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s="2" customFormat="1" ht="6.95" customHeight="1">
      <c r="A83" s="20"/>
      <c r="B83" s="150"/>
      <c r="C83" s="42"/>
      <c r="D83" s="42"/>
      <c r="E83" s="42"/>
      <c r="F83" s="42"/>
      <c r="G83" s="42"/>
      <c r="H83" s="42"/>
      <c r="I83" s="42"/>
      <c r="J83" s="42"/>
      <c r="K83" s="151"/>
      <c r="L83" s="20"/>
      <c r="M83" s="29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s="2" customFormat="1" ht="12" customHeight="1">
      <c r="A84" s="20"/>
      <c r="B84" s="150"/>
      <c r="C84" s="146" t="s">
        <v>16</v>
      </c>
      <c r="D84" s="42"/>
      <c r="E84" s="42"/>
      <c r="F84" s="42"/>
      <c r="G84" s="42"/>
      <c r="H84" s="42"/>
      <c r="I84" s="42"/>
      <c r="J84" s="42"/>
      <c r="K84" s="151"/>
      <c r="L84" s="20"/>
      <c r="M84" s="29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s="2" customFormat="1" ht="16.5" customHeight="1">
      <c r="A85" s="20"/>
      <c r="B85" s="150"/>
      <c r="C85" s="42"/>
      <c r="D85" s="42"/>
      <c r="E85" s="277" t="str">
        <f>E7</f>
        <v>ČEPRO AUTOMATIZACE VJEZDŮ DO SKLADŮ PHM</v>
      </c>
      <c r="F85" s="278"/>
      <c r="G85" s="278"/>
      <c r="H85" s="278"/>
      <c r="I85" s="42"/>
      <c r="J85" s="42"/>
      <c r="K85" s="151"/>
      <c r="L85" s="20"/>
      <c r="M85" s="29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s="2" customFormat="1" ht="12" customHeight="1">
      <c r="A86" s="20"/>
      <c r="B86" s="150"/>
      <c r="C86" s="146" t="s">
        <v>122</v>
      </c>
      <c r="D86" s="42"/>
      <c r="E86" s="42"/>
      <c r="F86" s="42"/>
      <c r="G86" s="42"/>
      <c r="H86" s="42"/>
      <c r="I86" s="42"/>
      <c r="J86" s="42"/>
      <c r="K86" s="151"/>
      <c r="L86" s="20"/>
      <c r="M86" s="29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s="2" customFormat="1" ht="16.5" customHeight="1">
      <c r="A87" s="20"/>
      <c r="B87" s="150"/>
      <c r="C87" s="42"/>
      <c r="D87" s="42"/>
      <c r="E87" s="237" t="str">
        <f>E9</f>
        <v>SO07 - SKLAD PHM SEDLNICE</v>
      </c>
      <c r="F87" s="276"/>
      <c r="G87" s="276"/>
      <c r="H87" s="276"/>
      <c r="I87" s="42"/>
      <c r="J87" s="42"/>
      <c r="K87" s="151"/>
      <c r="L87" s="20"/>
      <c r="M87" s="29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s="2" customFormat="1" ht="6.95" customHeight="1">
      <c r="A88" s="20"/>
      <c r="B88" s="150"/>
      <c r="C88" s="42"/>
      <c r="D88" s="42"/>
      <c r="E88" s="42"/>
      <c r="F88" s="42"/>
      <c r="G88" s="42"/>
      <c r="H88" s="42"/>
      <c r="I88" s="42"/>
      <c r="J88" s="42"/>
      <c r="K88" s="151"/>
      <c r="L88" s="20"/>
      <c r="M88" s="29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s="2" customFormat="1" ht="12" customHeight="1">
      <c r="A89" s="20"/>
      <c r="B89" s="150"/>
      <c r="C89" s="146" t="s">
        <v>20</v>
      </c>
      <c r="D89" s="42"/>
      <c r="E89" s="42"/>
      <c r="F89" s="147" t="str">
        <f>F12</f>
        <v xml:space="preserve"> </v>
      </c>
      <c r="G89" s="42"/>
      <c r="H89" s="42"/>
      <c r="I89" s="146" t="s">
        <v>22</v>
      </c>
      <c r="J89" s="185" t="str">
        <f>IF(J12="","",J12)</f>
        <v>29. 6. 2023</v>
      </c>
      <c r="K89" s="151"/>
      <c r="L89" s="20"/>
      <c r="M89" s="29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s="2" customFormat="1" ht="6.95" customHeight="1">
      <c r="A90" s="20"/>
      <c r="B90" s="150"/>
      <c r="C90" s="42"/>
      <c r="D90" s="42"/>
      <c r="E90" s="42"/>
      <c r="F90" s="42"/>
      <c r="G90" s="42"/>
      <c r="H90" s="42"/>
      <c r="I90" s="42"/>
      <c r="J90" s="42"/>
      <c r="K90" s="151"/>
      <c r="L90" s="20"/>
      <c r="M90" s="29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s="2" customFormat="1" ht="15.2" customHeight="1">
      <c r="A91" s="20"/>
      <c r="B91" s="150"/>
      <c r="C91" s="146" t="s">
        <v>24</v>
      </c>
      <c r="D91" s="42"/>
      <c r="E91" s="42"/>
      <c r="F91" s="147" t="str">
        <f>E15</f>
        <v xml:space="preserve"> </v>
      </c>
      <c r="G91" s="42"/>
      <c r="H91" s="42"/>
      <c r="I91" s="146" t="s">
        <v>29</v>
      </c>
      <c r="J91" s="186" t="str">
        <f>E21</f>
        <v xml:space="preserve"> </v>
      </c>
      <c r="K91" s="151"/>
      <c r="L91" s="20"/>
      <c r="M91" s="29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s="2" customFormat="1" ht="15.2" customHeight="1">
      <c r="A92" s="20"/>
      <c r="B92" s="150"/>
      <c r="C92" s="146" t="s">
        <v>27</v>
      </c>
      <c r="D92" s="42"/>
      <c r="E92" s="42"/>
      <c r="F92" s="147" t="str">
        <f>IF(E18="","",E18)</f>
        <v>Vyplň údaj</v>
      </c>
      <c r="G92" s="42"/>
      <c r="H92" s="42"/>
      <c r="I92" s="146" t="s">
        <v>30</v>
      </c>
      <c r="J92" s="186" t="str">
        <f>E24</f>
        <v xml:space="preserve"> </v>
      </c>
      <c r="K92" s="151"/>
      <c r="L92" s="20"/>
      <c r="M92" s="29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s="2" customFormat="1" ht="10.35" customHeight="1">
      <c r="A93" s="20"/>
      <c r="B93" s="150"/>
      <c r="C93" s="42"/>
      <c r="D93" s="42"/>
      <c r="E93" s="42"/>
      <c r="F93" s="42"/>
      <c r="G93" s="42"/>
      <c r="H93" s="42"/>
      <c r="I93" s="42"/>
      <c r="J93" s="42"/>
      <c r="K93" s="151"/>
      <c r="L93" s="20"/>
      <c r="M93" s="29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s="2" customFormat="1" ht="29.25" customHeight="1">
      <c r="A94" s="20"/>
      <c r="B94" s="150"/>
      <c r="C94" s="204" t="s">
        <v>127</v>
      </c>
      <c r="D94" s="205"/>
      <c r="E94" s="205"/>
      <c r="F94" s="205"/>
      <c r="G94" s="205"/>
      <c r="H94" s="205"/>
      <c r="I94" s="206" t="s">
        <v>128</v>
      </c>
      <c r="J94" s="206" t="s">
        <v>129</v>
      </c>
      <c r="K94" s="207" t="s">
        <v>130</v>
      </c>
      <c r="L94" s="76"/>
      <c r="M94" s="2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s="2" customFormat="1" ht="10.35" customHeight="1">
      <c r="A95" s="20"/>
      <c r="B95" s="150"/>
      <c r="C95" s="42"/>
      <c r="D95" s="42"/>
      <c r="E95" s="42"/>
      <c r="F95" s="42"/>
      <c r="G95" s="42"/>
      <c r="H95" s="42"/>
      <c r="I95" s="42"/>
      <c r="J95" s="42"/>
      <c r="K95" s="151"/>
      <c r="L95" s="20"/>
      <c r="M95" s="29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>
      <c r="A96" s="20"/>
      <c r="B96" s="150"/>
      <c r="C96" s="208" t="s">
        <v>131</v>
      </c>
      <c r="D96" s="42"/>
      <c r="E96" s="42"/>
      <c r="F96" s="42"/>
      <c r="G96" s="42"/>
      <c r="H96" s="42"/>
      <c r="I96" s="209">
        <f aca="true" t="shared" si="0" ref="I96:J98">Q124</f>
        <v>0</v>
      </c>
      <c r="J96" s="209">
        <f t="shared" si="0"/>
        <v>0</v>
      </c>
      <c r="K96" s="210">
        <f>K124</f>
        <v>0</v>
      </c>
      <c r="L96" s="20"/>
      <c r="M96" s="29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4" t="s">
        <v>132</v>
      </c>
    </row>
    <row r="97" spans="2:13" s="9" customFormat="1" ht="24.95" customHeight="1">
      <c r="B97" s="211"/>
      <c r="C97" s="212"/>
      <c r="D97" s="84" t="s">
        <v>133</v>
      </c>
      <c r="E97" s="85"/>
      <c r="F97" s="85"/>
      <c r="G97" s="85"/>
      <c r="H97" s="85"/>
      <c r="I97" s="86">
        <f t="shared" si="0"/>
        <v>0</v>
      </c>
      <c r="J97" s="86">
        <f t="shared" si="0"/>
        <v>0</v>
      </c>
      <c r="K97" s="213">
        <f>K125</f>
        <v>0</v>
      </c>
      <c r="M97" s="83"/>
    </row>
    <row r="98" spans="2:13" s="10" customFormat="1" ht="19.9" customHeight="1">
      <c r="B98" s="214"/>
      <c r="C98" s="215"/>
      <c r="D98" s="88" t="s">
        <v>134</v>
      </c>
      <c r="E98" s="89"/>
      <c r="F98" s="89"/>
      <c r="G98" s="89"/>
      <c r="H98" s="89"/>
      <c r="I98" s="90">
        <f t="shared" si="0"/>
        <v>0</v>
      </c>
      <c r="J98" s="90">
        <f t="shared" si="0"/>
        <v>0</v>
      </c>
      <c r="K98" s="216">
        <f>K126</f>
        <v>0</v>
      </c>
      <c r="M98" s="87"/>
    </row>
    <row r="99" spans="2:13" s="10" customFormat="1" ht="19.9" customHeight="1">
      <c r="B99" s="214"/>
      <c r="C99" s="215"/>
      <c r="D99" s="88" t="s">
        <v>135</v>
      </c>
      <c r="E99" s="89"/>
      <c r="F99" s="89"/>
      <c r="G99" s="89"/>
      <c r="H99" s="89"/>
      <c r="I99" s="90">
        <f>Q141</f>
        <v>0</v>
      </c>
      <c r="J99" s="90">
        <f>R141</f>
        <v>0</v>
      </c>
      <c r="K99" s="216">
        <f>K141</f>
        <v>0</v>
      </c>
      <c r="M99" s="87"/>
    </row>
    <row r="100" spans="2:13" s="10" customFormat="1" ht="19.9" customHeight="1">
      <c r="B100" s="214"/>
      <c r="C100" s="215"/>
      <c r="D100" s="88" t="s">
        <v>136</v>
      </c>
      <c r="E100" s="89"/>
      <c r="F100" s="89"/>
      <c r="G100" s="89"/>
      <c r="H100" s="89"/>
      <c r="I100" s="90">
        <f>Q170</f>
        <v>0</v>
      </c>
      <c r="J100" s="90">
        <f>R170</f>
        <v>0</v>
      </c>
      <c r="K100" s="216">
        <f>K170</f>
        <v>0</v>
      </c>
      <c r="M100" s="87"/>
    </row>
    <row r="101" spans="2:13" s="10" customFormat="1" ht="19.9" customHeight="1">
      <c r="B101" s="214"/>
      <c r="C101" s="215"/>
      <c r="D101" s="88" t="s">
        <v>137</v>
      </c>
      <c r="E101" s="89"/>
      <c r="F101" s="89"/>
      <c r="G101" s="89"/>
      <c r="H101" s="89"/>
      <c r="I101" s="90">
        <f>Q204</f>
        <v>0</v>
      </c>
      <c r="J101" s="90">
        <f>R204</f>
        <v>0</v>
      </c>
      <c r="K101" s="216">
        <f>K204</f>
        <v>0</v>
      </c>
      <c r="M101" s="87"/>
    </row>
    <row r="102" spans="2:13" s="10" customFormat="1" ht="19.9" customHeight="1">
      <c r="B102" s="214"/>
      <c r="C102" s="215"/>
      <c r="D102" s="88" t="s">
        <v>138</v>
      </c>
      <c r="E102" s="89"/>
      <c r="F102" s="89"/>
      <c r="G102" s="89"/>
      <c r="H102" s="89"/>
      <c r="I102" s="90">
        <f>Q215</f>
        <v>0</v>
      </c>
      <c r="J102" s="90">
        <f>R215</f>
        <v>0</v>
      </c>
      <c r="K102" s="216">
        <f>K215</f>
        <v>0</v>
      </c>
      <c r="M102" s="87"/>
    </row>
    <row r="103" spans="2:13" s="10" customFormat="1" ht="19.9" customHeight="1">
      <c r="B103" s="214"/>
      <c r="C103" s="215"/>
      <c r="D103" s="88" t="s">
        <v>139</v>
      </c>
      <c r="E103" s="89"/>
      <c r="F103" s="89"/>
      <c r="G103" s="89"/>
      <c r="H103" s="89"/>
      <c r="I103" s="90">
        <f>Q232</f>
        <v>0</v>
      </c>
      <c r="J103" s="90">
        <f>R232</f>
        <v>0</v>
      </c>
      <c r="K103" s="216">
        <f>K232</f>
        <v>0</v>
      </c>
      <c r="M103" s="87"/>
    </row>
    <row r="104" spans="2:13" s="9" customFormat="1" ht="24.95" customHeight="1">
      <c r="B104" s="211"/>
      <c r="C104" s="212"/>
      <c r="D104" s="84" t="s">
        <v>140</v>
      </c>
      <c r="E104" s="85"/>
      <c r="F104" s="85"/>
      <c r="G104" s="85"/>
      <c r="H104" s="85"/>
      <c r="I104" s="86">
        <f>Q241</f>
        <v>0</v>
      </c>
      <c r="J104" s="86">
        <f>R241</f>
        <v>0</v>
      </c>
      <c r="K104" s="213">
        <f>K241</f>
        <v>0</v>
      </c>
      <c r="M104" s="83"/>
    </row>
    <row r="105" spans="1:31" s="2" customFormat="1" ht="21.75" customHeight="1">
      <c r="A105" s="20"/>
      <c r="B105" s="150"/>
      <c r="C105" s="42"/>
      <c r="D105" s="42"/>
      <c r="E105" s="42"/>
      <c r="F105" s="42"/>
      <c r="G105" s="42"/>
      <c r="H105" s="42"/>
      <c r="I105" s="42"/>
      <c r="J105" s="42"/>
      <c r="K105" s="151"/>
      <c r="L105" s="20"/>
      <c r="M105" s="29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thickBot="1">
      <c r="A106" s="20"/>
      <c r="B106" s="177"/>
      <c r="C106" s="178"/>
      <c r="D106" s="178"/>
      <c r="E106" s="178"/>
      <c r="F106" s="178"/>
      <c r="G106" s="178"/>
      <c r="H106" s="178"/>
      <c r="I106" s="178"/>
      <c r="J106" s="178"/>
      <c r="K106" s="179"/>
      <c r="L106" s="34"/>
      <c r="M106" s="29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9" ht="12" thickBot="1"/>
    <row r="110" spans="1:31" s="2" customFormat="1" ht="6.95" customHeight="1">
      <c r="A110" s="20"/>
      <c r="B110" s="182"/>
      <c r="C110" s="183"/>
      <c r="D110" s="183"/>
      <c r="E110" s="183"/>
      <c r="F110" s="183"/>
      <c r="G110" s="183"/>
      <c r="H110" s="183"/>
      <c r="I110" s="183"/>
      <c r="J110" s="183"/>
      <c r="K110" s="184"/>
      <c r="L110" s="36"/>
      <c r="M110" s="29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s="2" customFormat="1" ht="24.95" customHeight="1">
      <c r="A111" s="20"/>
      <c r="B111" s="150"/>
      <c r="C111" s="142" t="s">
        <v>141</v>
      </c>
      <c r="D111" s="42"/>
      <c r="E111" s="42"/>
      <c r="F111" s="42"/>
      <c r="G111" s="42"/>
      <c r="H111" s="42"/>
      <c r="I111" s="42"/>
      <c r="J111" s="42"/>
      <c r="K111" s="151"/>
      <c r="L111" s="20"/>
      <c r="M111" s="29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s="2" customFormat="1" ht="6.95" customHeight="1">
      <c r="A112" s="20"/>
      <c r="B112" s="150"/>
      <c r="C112" s="42"/>
      <c r="D112" s="42"/>
      <c r="E112" s="42"/>
      <c r="F112" s="42"/>
      <c r="G112" s="42"/>
      <c r="H112" s="42"/>
      <c r="I112" s="42"/>
      <c r="J112" s="42"/>
      <c r="K112" s="151"/>
      <c r="L112" s="20"/>
      <c r="M112" s="29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s="2" customFormat="1" ht="12" customHeight="1">
      <c r="A113" s="20"/>
      <c r="B113" s="150"/>
      <c r="C113" s="146" t="s">
        <v>16</v>
      </c>
      <c r="D113" s="42"/>
      <c r="E113" s="42"/>
      <c r="F113" s="42"/>
      <c r="G113" s="42"/>
      <c r="H113" s="42"/>
      <c r="I113" s="42"/>
      <c r="J113" s="42"/>
      <c r="K113" s="151"/>
      <c r="L113" s="20"/>
      <c r="M113" s="2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s="2" customFormat="1" ht="16.5" customHeight="1">
      <c r="A114" s="20"/>
      <c r="B114" s="150"/>
      <c r="C114" s="42"/>
      <c r="D114" s="42"/>
      <c r="E114" s="277" t="str">
        <f>E7</f>
        <v>ČEPRO AUTOMATIZACE VJEZDŮ DO SKLADŮ PHM</v>
      </c>
      <c r="F114" s="278"/>
      <c r="G114" s="278"/>
      <c r="H114" s="278"/>
      <c r="I114" s="42"/>
      <c r="J114" s="42"/>
      <c r="K114" s="151"/>
      <c r="L114" s="20"/>
      <c r="M114" s="29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s="2" customFormat="1" ht="12" customHeight="1">
      <c r="A115" s="20"/>
      <c r="B115" s="150"/>
      <c r="C115" s="146" t="s">
        <v>122</v>
      </c>
      <c r="D115" s="42"/>
      <c r="E115" s="42"/>
      <c r="F115" s="42"/>
      <c r="G115" s="42"/>
      <c r="H115" s="42"/>
      <c r="I115" s="42"/>
      <c r="J115" s="42"/>
      <c r="K115" s="151"/>
      <c r="L115" s="20"/>
      <c r="M115" s="29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s="2" customFormat="1" ht="16.5" customHeight="1">
      <c r="A116" s="20"/>
      <c r="B116" s="150"/>
      <c r="C116" s="42"/>
      <c r="D116" s="42"/>
      <c r="E116" s="237" t="str">
        <f>E9</f>
        <v>SO07 - SKLAD PHM SEDLNICE</v>
      </c>
      <c r="F116" s="276"/>
      <c r="G116" s="276"/>
      <c r="H116" s="276"/>
      <c r="I116" s="42"/>
      <c r="J116" s="42"/>
      <c r="K116" s="151"/>
      <c r="L116" s="20"/>
      <c r="M116" s="29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s="2" customFormat="1" ht="6.95" customHeight="1">
      <c r="A117" s="20"/>
      <c r="B117" s="150"/>
      <c r="C117" s="42"/>
      <c r="D117" s="42"/>
      <c r="E117" s="42"/>
      <c r="F117" s="42"/>
      <c r="G117" s="42"/>
      <c r="H117" s="42"/>
      <c r="I117" s="42"/>
      <c r="J117" s="42"/>
      <c r="K117" s="151"/>
      <c r="L117" s="20"/>
      <c r="M117" s="29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s="2" customFormat="1" ht="12" customHeight="1">
      <c r="A118" s="20"/>
      <c r="B118" s="150"/>
      <c r="C118" s="146" t="s">
        <v>20</v>
      </c>
      <c r="D118" s="42"/>
      <c r="E118" s="42"/>
      <c r="F118" s="147" t="str">
        <f>F12</f>
        <v xml:space="preserve"> </v>
      </c>
      <c r="G118" s="42"/>
      <c r="H118" s="42"/>
      <c r="I118" s="146" t="s">
        <v>22</v>
      </c>
      <c r="J118" s="185" t="str">
        <f>IF(J12="","",J12)</f>
        <v>29. 6. 2023</v>
      </c>
      <c r="K118" s="151"/>
      <c r="L118" s="20"/>
      <c r="M118" s="29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s="2" customFormat="1" ht="6.95" customHeight="1">
      <c r="A119" s="20"/>
      <c r="B119" s="150"/>
      <c r="C119" s="42"/>
      <c r="D119" s="42"/>
      <c r="E119" s="42"/>
      <c r="F119" s="42"/>
      <c r="G119" s="42"/>
      <c r="H119" s="42"/>
      <c r="I119" s="42"/>
      <c r="J119" s="42"/>
      <c r="K119" s="151"/>
      <c r="L119" s="20"/>
      <c r="M119" s="29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s="2" customFormat="1" ht="15.2" customHeight="1">
      <c r="A120" s="20"/>
      <c r="B120" s="150"/>
      <c r="C120" s="146" t="s">
        <v>24</v>
      </c>
      <c r="D120" s="42"/>
      <c r="E120" s="42"/>
      <c r="F120" s="147" t="str">
        <f>E15</f>
        <v xml:space="preserve"> </v>
      </c>
      <c r="G120" s="42"/>
      <c r="H120" s="42"/>
      <c r="I120" s="146" t="s">
        <v>29</v>
      </c>
      <c r="J120" s="186" t="str">
        <f>E21</f>
        <v xml:space="preserve"> </v>
      </c>
      <c r="K120" s="151"/>
      <c r="L120" s="20"/>
      <c r="M120" s="29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s="2" customFormat="1" ht="15.2" customHeight="1">
      <c r="A121" s="20"/>
      <c r="B121" s="150"/>
      <c r="C121" s="146" t="s">
        <v>27</v>
      </c>
      <c r="D121" s="42"/>
      <c r="E121" s="42"/>
      <c r="F121" s="147" t="str">
        <f>IF(E18="","",E18)</f>
        <v>Vyplň údaj</v>
      </c>
      <c r="G121" s="42"/>
      <c r="H121" s="42"/>
      <c r="I121" s="146" t="s">
        <v>30</v>
      </c>
      <c r="J121" s="186" t="str">
        <f>E24</f>
        <v xml:space="preserve"> </v>
      </c>
      <c r="K121" s="151"/>
      <c r="L121" s="20"/>
      <c r="M121" s="29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s="2" customFormat="1" ht="10.35" customHeight="1">
      <c r="A122" s="20"/>
      <c r="B122" s="150"/>
      <c r="C122" s="42"/>
      <c r="D122" s="42"/>
      <c r="E122" s="42"/>
      <c r="F122" s="42"/>
      <c r="G122" s="42"/>
      <c r="H122" s="42"/>
      <c r="I122" s="42"/>
      <c r="J122" s="42"/>
      <c r="K122" s="151"/>
      <c r="L122" s="20"/>
      <c r="M122" s="29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s="11" customFormat="1" ht="29.25" customHeight="1">
      <c r="A123" s="91"/>
      <c r="B123" s="187"/>
      <c r="C123" s="92" t="s">
        <v>142</v>
      </c>
      <c r="D123" s="93" t="s">
        <v>57</v>
      </c>
      <c r="E123" s="93" t="s">
        <v>53</v>
      </c>
      <c r="F123" s="93" t="s">
        <v>54</v>
      </c>
      <c r="G123" s="93" t="s">
        <v>143</v>
      </c>
      <c r="H123" s="93" t="s">
        <v>144</v>
      </c>
      <c r="I123" s="93" t="s">
        <v>145</v>
      </c>
      <c r="J123" s="93" t="s">
        <v>146</v>
      </c>
      <c r="K123" s="188" t="s">
        <v>130</v>
      </c>
      <c r="L123" s="94" t="s">
        <v>147</v>
      </c>
      <c r="M123" s="95"/>
      <c r="N123" s="46" t="s">
        <v>1</v>
      </c>
      <c r="O123" s="47" t="s">
        <v>36</v>
      </c>
      <c r="P123" s="47" t="s">
        <v>148</v>
      </c>
      <c r="Q123" s="47" t="s">
        <v>149</v>
      </c>
      <c r="R123" s="47" t="s">
        <v>150</v>
      </c>
      <c r="S123" s="47" t="s">
        <v>151</v>
      </c>
      <c r="T123" s="47" t="s">
        <v>152</v>
      </c>
      <c r="U123" s="47" t="s">
        <v>153</v>
      </c>
      <c r="V123" s="47" t="s">
        <v>154</v>
      </c>
      <c r="W123" s="47" t="s">
        <v>155</v>
      </c>
      <c r="X123" s="48" t="s">
        <v>156</v>
      </c>
      <c r="Y123" s="91"/>
      <c r="Z123" s="91"/>
      <c r="AA123" s="91"/>
      <c r="AB123" s="91"/>
      <c r="AC123" s="91"/>
      <c r="AD123" s="91"/>
      <c r="AE123" s="91"/>
    </row>
    <row r="124" spans="1:63" s="2" customFormat="1" ht="22.9" customHeight="1">
      <c r="A124" s="20"/>
      <c r="B124" s="150"/>
      <c r="C124" s="172" t="s">
        <v>157</v>
      </c>
      <c r="D124" s="42"/>
      <c r="E124" s="42"/>
      <c r="F124" s="42"/>
      <c r="G124" s="42"/>
      <c r="H124" s="42"/>
      <c r="I124" s="42"/>
      <c r="J124" s="42"/>
      <c r="K124" s="189">
        <f>BK124</f>
        <v>0</v>
      </c>
      <c r="L124" s="20"/>
      <c r="M124" s="21"/>
      <c r="N124" s="49"/>
      <c r="O124" s="39"/>
      <c r="P124" s="50"/>
      <c r="Q124" s="96">
        <f>Q125+Q241</f>
        <v>0</v>
      </c>
      <c r="R124" s="96">
        <f>R125+R241</f>
        <v>0</v>
      </c>
      <c r="S124" s="50"/>
      <c r="T124" s="97">
        <f>T125+T241</f>
        <v>0</v>
      </c>
      <c r="U124" s="50"/>
      <c r="V124" s="97">
        <f>V125+V241</f>
        <v>7E-05</v>
      </c>
      <c r="W124" s="50"/>
      <c r="X124" s="98">
        <f>X125+X241</f>
        <v>0</v>
      </c>
      <c r="Y124" s="20"/>
      <c r="Z124" s="20"/>
      <c r="AA124" s="20"/>
      <c r="AB124" s="20"/>
      <c r="AC124" s="20"/>
      <c r="AD124" s="20"/>
      <c r="AE124" s="20"/>
      <c r="AT124" s="14" t="s">
        <v>73</v>
      </c>
      <c r="AU124" s="14" t="s">
        <v>132</v>
      </c>
      <c r="BK124" s="99">
        <f>BK125+BK241</f>
        <v>0</v>
      </c>
    </row>
    <row r="125" spans="2:63" s="12" customFormat="1" ht="25.9" customHeight="1">
      <c r="B125" s="190"/>
      <c r="C125" s="103"/>
      <c r="D125" s="191" t="s">
        <v>73</v>
      </c>
      <c r="E125" s="192" t="s">
        <v>158</v>
      </c>
      <c r="F125" s="192" t="s">
        <v>159</v>
      </c>
      <c r="G125" s="103"/>
      <c r="H125" s="103"/>
      <c r="I125" s="193"/>
      <c r="J125" s="193"/>
      <c r="K125" s="194">
        <f>BK125</f>
        <v>0</v>
      </c>
      <c r="M125" s="100"/>
      <c r="N125" s="102"/>
      <c r="O125" s="103"/>
      <c r="P125" s="103"/>
      <c r="Q125" s="104">
        <f>Q126+Q141+Q170+Q204+Q215+Q232</f>
        <v>0</v>
      </c>
      <c r="R125" s="104">
        <f>R126+R141+R170+R204+R215+R232</f>
        <v>0</v>
      </c>
      <c r="S125" s="103"/>
      <c r="T125" s="105">
        <f>T126+T141+T170+T204+T215+T232</f>
        <v>0</v>
      </c>
      <c r="U125" s="103"/>
      <c r="V125" s="105">
        <f>V126+V141+V170+V204+V215+V232</f>
        <v>7E-05</v>
      </c>
      <c r="W125" s="103"/>
      <c r="X125" s="106">
        <f>X126+X141+X170+X204+X215+X232</f>
        <v>0</v>
      </c>
      <c r="AR125" s="101" t="s">
        <v>82</v>
      </c>
      <c r="AT125" s="107" t="s">
        <v>73</v>
      </c>
      <c r="AU125" s="107" t="s">
        <v>74</v>
      </c>
      <c r="AY125" s="101" t="s">
        <v>160</v>
      </c>
      <c r="BK125" s="108">
        <f>BK126+BK141+BK170+BK204+BK215+BK232</f>
        <v>0</v>
      </c>
    </row>
    <row r="126" spans="2:63" s="12" customFormat="1" ht="22.9" customHeight="1">
      <c r="B126" s="190"/>
      <c r="C126" s="103"/>
      <c r="D126" s="191" t="s">
        <v>73</v>
      </c>
      <c r="E126" s="195" t="s">
        <v>161</v>
      </c>
      <c r="F126" s="195" t="s">
        <v>162</v>
      </c>
      <c r="G126" s="103"/>
      <c r="H126" s="103"/>
      <c r="I126" s="193"/>
      <c r="J126" s="193"/>
      <c r="K126" s="196">
        <f>BK126</f>
        <v>0</v>
      </c>
      <c r="M126" s="100"/>
      <c r="N126" s="102"/>
      <c r="O126" s="103"/>
      <c r="P126" s="103"/>
      <c r="Q126" s="104">
        <f>SUM(Q127:Q140)</f>
        <v>0</v>
      </c>
      <c r="R126" s="104">
        <f>SUM(R127:R140)</f>
        <v>0</v>
      </c>
      <c r="S126" s="103"/>
      <c r="T126" s="105">
        <f>SUM(T127:T140)</f>
        <v>0</v>
      </c>
      <c r="U126" s="103"/>
      <c r="V126" s="105">
        <f>SUM(V127:V140)</f>
        <v>0</v>
      </c>
      <c r="W126" s="103"/>
      <c r="X126" s="106">
        <f>SUM(X127:X140)</f>
        <v>0</v>
      </c>
      <c r="AR126" s="101" t="s">
        <v>82</v>
      </c>
      <c r="AT126" s="107" t="s">
        <v>73</v>
      </c>
      <c r="AU126" s="107" t="s">
        <v>82</v>
      </c>
      <c r="AY126" s="101" t="s">
        <v>160</v>
      </c>
      <c r="BK126" s="108">
        <f>SUM(BK127:BK140)</f>
        <v>0</v>
      </c>
    </row>
    <row r="127" spans="1:65" s="2" customFormat="1" ht="21.75" customHeight="1">
      <c r="A127" s="20"/>
      <c r="B127" s="197"/>
      <c r="C127" s="109" t="s">
        <v>82</v>
      </c>
      <c r="D127" s="109" t="s">
        <v>163</v>
      </c>
      <c r="E127" s="110" t="s">
        <v>164</v>
      </c>
      <c r="F127" s="111" t="s">
        <v>165</v>
      </c>
      <c r="G127" s="112" t="s">
        <v>166</v>
      </c>
      <c r="H127" s="113">
        <v>1</v>
      </c>
      <c r="I127" s="114"/>
      <c r="J127" s="115"/>
      <c r="K127" s="198">
        <f>ROUND(P127*H127,2)</f>
        <v>0</v>
      </c>
      <c r="L127" s="180"/>
      <c r="M127" s="116"/>
      <c r="N127" s="117" t="s">
        <v>1</v>
      </c>
      <c r="O127" s="118" t="s">
        <v>37</v>
      </c>
      <c r="P127" s="119">
        <f>I127+J127</f>
        <v>0</v>
      </c>
      <c r="Q127" s="119">
        <f>ROUND(I127*H127,2)</f>
        <v>0</v>
      </c>
      <c r="R127" s="119">
        <f>ROUND(J127*H127,2)</f>
        <v>0</v>
      </c>
      <c r="S127" s="42"/>
      <c r="T127" s="120">
        <f>S127*H127</f>
        <v>0</v>
      </c>
      <c r="U127" s="120">
        <v>0</v>
      </c>
      <c r="V127" s="120">
        <f>U127*H127</f>
        <v>0</v>
      </c>
      <c r="W127" s="120">
        <v>0</v>
      </c>
      <c r="X127" s="121">
        <f>W127*H127</f>
        <v>0</v>
      </c>
      <c r="Y127" s="20"/>
      <c r="Z127" s="20"/>
      <c r="AA127" s="20"/>
      <c r="AB127" s="20"/>
      <c r="AC127" s="20"/>
      <c r="AD127" s="20"/>
      <c r="AE127" s="20"/>
      <c r="AR127" s="122" t="s">
        <v>167</v>
      </c>
      <c r="AT127" s="122" t="s">
        <v>163</v>
      </c>
      <c r="AU127" s="122" t="s">
        <v>84</v>
      </c>
      <c r="AY127" s="14" t="s">
        <v>160</v>
      </c>
      <c r="BE127" s="123">
        <f>IF(O127="základní",K127,0)</f>
        <v>0</v>
      </c>
      <c r="BF127" s="123">
        <f>IF(O127="snížená",K127,0)</f>
        <v>0</v>
      </c>
      <c r="BG127" s="123">
        <f>IF(O127="zákl. přenesená",K127,0)</f>
        <v>0</v>
      </c>
      <c r="BH127" s="123">
        <f>IF(O127="sníž. přenesená",K127,0)</f>
        <v>0</v>
      </c>
      <c r="BI127" s="123">
        <f>IF(O127="nulová",K127,0)</f>
        <v>0</v>
      </c>
      <c r="BJ127" s="14" t="s">
        <v>82</v>
      </c>
      <c r="BK127" s="123">
        <f>ROUND(P127*H127,2)</f>
        <v>0</v>
      </c>
      <c r="BL127" s="14" t="s">
        <v>168</v>
      </c>
      <c r="BM127" s="122" t="s">
        <v>168</v>
      </c>
    </row>
    <row r="128" spans="1:47" s="2" customFormat="1" ht="19.5">
      <c r="A128" s="20"/>
      <c r="B128" s="150"/>
      <c r="C128" s="42"/>
      <c r="D128" s="199" t="s">
        <v>169</v>
      </c>
      <c r="E128" s="42"/>
      <c r="F128" s="200" t="s">
        <v>170</v>
      </c>
      <c r="G128" s="42"/>
      <c r="H128" s="42"/>
      <c r="I128" s="201"/>
      <c r="J128" s="201"/>
      <c r="K128" s="151"/>
      <c r="L128" s="20"/>
      <c r="M128" s="21"/>
      <c r="N128" s="124"/>
      <c r="O128" s="125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T128" s="14" t="s">
        <v>169</v>
      </c>
      <c r="AU128" s="14" t="s">
        <v>84</v>
      </c>
    </row>
    <row r="129" spans="1:47" s="2" customFormat="1" ht="107.25">
      <c r="A129" s="20"/>
      <c r="B129" s="150"/>
      <c r="C129" s="42"/>
      <c r="D129" s="199" t="s">
        <v>171</v>
      </c>
      <c r="E129" s="42"/>
      <c r="F129" s="202" t="s">
        <v>172</v>
      </c>
      <c r="G129" s="42"/>
      <c r="H129" s="42"/>
      <c r="I129" s="201"/>
      <c r="J129" s="201"/>
      <c r="K129" s="151"/>
      <c r="L129" s="20"/>
      <c r="M129" s="21"/>
      <c r="N129" s="124"/>
      <c r="O129" s="125"/>
      <c r="P129" s="42"/>
      <c r="Q129" s="42"/>
      <c r="R129" s="42"/>
      <c r="S129" s="42"/>
      <c r="T129" s="42"/>
      <c r="U129" s="42"/>
      <c r="V129" s="42"/>
      <c r="W129" s="42"/>
      <c r="X129" s="43"/>
      <c r="Y129" s="20"/>
      <c r="Z129" s="20"/>
      <c r="AA129" s="20"/>
      <c r="AB129" s="20"/>
      <c r="AC129" s="20"/>
      <c r="AD129" s="20"/>
      <c r="AE129" s="20"/>
      <c r="AT129" s="14" t="s">
        <v>171</v>
      </c>
      <c r="AU129" s="14" t="s">
        <v>84</v>
      </c>
    </row>
    <row r="130" spans="1:65" s="2" customFormat="1" ht="24.2" customHeight="1">
      <c r="A130" s="20"/>
      <c r="B130" s="197"/>
      <c r="C130" s="109" t="s">
        <v>84</v>
      </c>
      <c r="D130" s="109" t="s">
        <v>163</v>
      </c>
      <c r="E130" s="110" t="s">
        <v>173</v>
      </c>
      <c r="F130" s="111" t="s">
        <v>174</v>
      </c>
      <c r="G130" s="112" t="s">
        <v>166</v>
      </c>
      <c r="H130" s="113">
        <v>1</v>
      </c>
      <c r="I130" s="114"/>
      <c r="J130" s="115"/>
      <c r="K130" s="198">
        <f>ROUND(P130*H130,2)</f>
        <v>0</v>
      </c>
      <c r="L130" s="180"/>
      <c r="M130" s="116"/>
      <c r="N130" s="117" t="s">
        <v>1</v>
      </c>
      <c r="O130" s="118" t="s">
        <v>37</v>
      </c>
      <c r="P130" s="119">
        <f>I130+J130</f>
        <v>0</v>
      </c>
      <c r="Q130" s="119">
        <f>ROUND(I130*H130,2)</f>
        <v>0</v>
      </c>
      <c r="R130" s="119">
        <f>ROUND(J130*H130,2)</f>
        <v>0</v>
      </c>
      <c r="S130" s="42"/>
      <c r="T130" s="120">
        <f>S130*H130</f>
        <v>0</v>
      </c>
      <c r="U130" s="120">
        <v>0</v>
      </c>
      <c r="V130" s="120">
        <f>U130*H130</f>
        <v>0</v>
      </c>
      <c r="W130" s="120">
        <v>0</v>
      </c>
      <c r="X130" s="121">
        <f>W130*H130</f>
        <v>0</v>
      </c>
      <c r="Y130" s="20"/>
      <c r="Z130" s="20"/>
      <c r="AA130" s="20"/>
      <c r="AB130" s="20"/>
      <c r="AC130" s="20"/>
      <c r="AD130" s="20"/>
      <c r="AE130" s="20"/>
      <c r="AR130" s="122" t="s">
        <v>167</v>
      </c>
      <c r="AT130" s="122" t="s">
        <v>163</v>
      </c>
      <c r="AU130" s="122" t="s">
        <v>84</v>
      </c>
      <c r="AY130" s="14" t="s">
        <v>160</v>
      </c>
      <c r="BE130" s="123">
        <f>IF(O130="základní",K130,0)</f>
        <v>0</v>
      </c>
      <c r="BF130" s="123">
        <f>IF(O130="snížená",K130,0)</f>
        <v>0</v>
      </c>
      <c r="BG130" s="123">
        <f>IF(O130="zákl. přenesená",K130,0)</f>
        <v>0</v>
      </c>
      <c r="BH130" s="123">
        <f>IF(O130="sníž. přenesená",K130,0)</f>
        <v>0</v>
      </c>
      <c r="BI130" s="123">
        <f>IF(O130="nulová",K130,0)</f>
        <v>0</v>
      </c>
      <c r="BJ130" s="14" t="s">
        <v>82</v>
      </c>
      <c r="BK130" s="123">
        <f>ROUND(P130*H130,2)</f>
        <v>0</v>
      </c>
      <c r="BL130" s="14" t="s">
        <v>168</v>
      </c>
      <c r="BM130" s="122" t="s">
        <v>175</v>
      </c>
    </row>
    <row r="131" spans="1:47" s="2" customFormat="1" ht="12">
      <c r="A131" s="20"/>
      <c r="B131" s="150"/>
      <c r="C131" s="42"/>
      <c r="D131" s="199" t="s">
        <v>169</v>
      </c>
      <c r="E131" s="42"/>
      <c r="F131" s="200" t="s">
        <v>174</v>
      </c>
      <c r="G131" s="42"/>
      <c r="H131" s="42"/>
      <c r="I131" s="201"/>
      <c r="J131" s="201"/>
      <c r="K131" s="151"/>
      <c r="L131" s="20"/>
      <c r="M131" s="21"/>
      <c r="N131" s="124"/>
      <c r="O131" s="125"/>
      <c r="P131" s="42"/>
      <c r="Q131" s="42"/>
      <c r="R131" s="42"/>
      <c r="S131" s="42"/>
      <c r="T131" s="42"/>
      <c r="U131" s="42"/>
      <c r="V131" s="42"/>
      <c r="W131" s="42"/>
      <c r="X131" s="43"/>
      <c r="Y131" s="20"/>
      <c r="Z131" s="20"/>
      <c r="AA131" s="20"/>
      <c r="AB131" s="20"/>
      <c r="AC131" s="20"/>
      <c r="AD131" s="20"/>
      <c r="AE131" s="20"/>
      <c r="AT131" s="14" t="s">
        <v>169</v>
      </c>
      <c r="AU131" s="14" t="s">
        <v>84</v>
      </c>
    </row>
    <row r="132" spans="1:47" s="2" customFormat="1" ht="19.5">
      <c r="A132" s="20"/>
      <c r="B132" s="150"/>
      <c r="C132" s="42"/>
      <c r="D132" s="199" t="s">
        <v>171</v>
      </c>
      <c r="E132" s="42"/>
      <c r="F132" s="202" t="s">
        <v>176</v>
      </c>
      <c r="G132" s="42"/>
      <c r="H132" s="42"/>
      <c r="I132" s="201"/>
      <c r="J132" s="201"/>
      <c r="K132" s="151"/>
      <c r="L132" s="20"/>
      <c r="M132" s="21"/>
      <c r="N132" s="124"/>
      <c r="O132" s="125"/>
      <c r="P132" s="42"/>
      <c r="Q132" s="42"/>
      <c r="R132" s="42"/>
      <c r="S132" s="42"/>
      <c r="T132" s="42"/>
      <c r="U132" s="42"/>
      <c r="V132" s="42"/>
      <c r="W132" s="42"/>
      <c r="X132" s="43"/>
      <c r="Y132" s="20"/>
      <c r="Z132" s="20"/>
      <c r="AA132" s="20"/>
      <c r="AB132" s="20"/>
      <c r="AC132" s="20"/>
      <c r="AD132" s="20"/>
      <c r="AE132" s="20"/>
      <c r="AT132" s="14" t="s">
        <v>171</v>
      </c>
      <c r="AU132" s="14" t="s">
        <v>84</v>
      </c>
    </row>
    <row r="133" spans="1:65" s="2" customFormat="1" ht="16.5" customHeight="1">
      <c r="A133" s="20"/>
      <c r="B133" s="197"/>
      <c r="C133" s="109" t="s">
        <v>177</v>
      </c>
      <c r="D133" s="109" t="s">
        <v>163</v>
      </c>
      <c r="E133" s="110" t="s">
        <v>178</v>
      </c>
      <c r="F133" s="111" t="s">
        <v>179</v>
      </c>
      <c r="G133" s="112" t="s">
        <v>166</v>
      </c>
      <c r="H133" s="113">
        <v>2</v>
      </c>
      <c r="I133" s="114"/>
      <c r="J133" s="115"/>
      <c r="K133" s="198">
        <f>ROUND(P133*H133,2)</f>
        <v>0</v>
      </c>
      <c r="L133" s="180"/>
      <c r="M133" s="116"/>
      <c r="N133" s="117" t="s">
        <v>1</v>
      </c>
      <c r="O133" s="118" t="s">
        <v>37</v>
      </c>
      <c r="P133" s="119">
        <f>I133+J133</f>
        <v>0</v>
      </c>
      <c r="Q133" s="119">
        <f>ROUND(I133*H133,2)</f>
        <v>0</v>
      </c>
      <c r="R133" s="119">
        <f>ROUND(J133*H133,2)</f>
        <v>0</v>
      </c>
      <c r="S133" s="42"/>
      <c r="T133" s="120">
        <f>S133*H133</f>
        <v>0</v>
      </c>
      <c r="U133" s="120">
        <v>0</v>
      </c>
      <c r="V133" s="120">
        <f>U133*H133</f>
        <v>0</v>
      </c>
      <c r="W133" s="120">
        <v>0</v>
      </c>
      <c r="X133" s="121">
        <f>W133*H133</f>
        <v>0</v>
      </c>
      <c r="Y133" s="20"/>
      <c r="Z133" s="20"/>
      <c r="AA133" s="20"/>
      <c r="AB133" s="20"/>
      <c r="AC133" s="20"/>
      <c r="AD133" s="20"/>
      <c r="AE133" s="20"/>
      <c r="AR133" s="122" t="s">
        <v>167</v>
      </c>
      <c r="AT133" s="122" t="s">
        <v>163</v>
      </c>
      <c r="AU133" s="122" t="s">
        <v>84</v>
      </c>
      <c r="AY133" s="14" t="s">
        <v>160</v>
      </c>
      <c r="BE133" s="123">
        <f>IF(O133="základní",K133,0)</f>
        <v>0</v>
      </c>
      <c r="BF133" s="123">
        <f>IF(O133="snížená",K133,0)</f>
        <v>0</v>
      </c>
      <c r="BG133" s="123">
        <f>IF(O133="zákl. přenesená",K133,0)</f>
        <v>0</v>
      </c>
      <c r="BH133" s="123">
        <f>IF(O133="sníž. přenesená",K133,0)</f>
        <v>0</v>
      </c>
      <c r="BI133" s="123">
        <f>IF(O133="nulová",K133,0)</f>
        <v>0</v>
      </c>
      <c r="BJ133" s="14" t="s">
        <v>82</v>
      </c>
      <c r="BK133" s="123">
        <f>ROUND(P133*H133,2)</f>
        <v>0</v>
      </c>
      <c r="BL133" s="14" t="s">
        <v>168</v>
      </c>
      <c r="BM133" s="122" t="s">
        <v>180</v>
      </c>
    </row>
    <row r="134" spans="1:47" s="2" customFormat="1" ht="12">
      <c r="A134" s="20"/>
      <c r="B134" s="150"/>
      <c r="C134" s="42"/>
      <c r="D134" s="199" t="s">
        <v>169</v>
      </c>
      <c r="E134" s="42"/>
      <c r="F134" s="200" t="s">
        <v>181</v>
      </c>
      <c r="G134" s="42"/>
      <c r="H134" s="42"/>
      <c r="I134" s="201"/>
      <c r="J134" s="201"/>
      <c r="K134" s="151"/>
      <c r="L134" s="20"/>
      <c r="M134" s="21"/>
      <c r="N134" s="124"/>
      <c r="O134" s="125"/>
      <c r="P134" s="42"/>
      <c r="Q134" s="42"/>
      <c r="R134" s="42"/>
      <c r="S134" s="42"/>
      <c r="T134" s="42"/>
      <c r="U134" s="42"/>
      <c r="V134" s="42"/>
      <c r="W134" s="42"/>
      <c r="X134" s="43"/>
      <c r="Y134" s="20"/>
      <c r="Z134" s="20"/>
      <c r="AA134" s="20"/>
      <c r="AB134" s="20"/>
      <c r="AC134" s="20"/>
      <c r="AD134" s="20"/>
      <c r="AE134" s="20"/>
      <c r="AT134" s="14" t="s">
        <v>169</v>
      </c>
      <c r="AU134" s="14" t="s">
        <v>84</v>
      </c>
    </row>
    <row r="135" spans="1:65" s="2" customFormat="1" ht="24.2" customHeight="1">
      <c r="A135" s="20"/>
      <c r="B135" s="197"/>
      <c r="C135" s="126" t="s">
        <v>168</v>
      </c>
      <c r="D135" s="126" t="s">
        <v>182</v>
      </c>
      <c r="E135" s="127" t="s">
        <v>183</v>
      </c>
      <c r="F135" s="128" t="s">
        <v>184</v>
      </c>
      <c r="G135" s="112" t="s">
        <v>166</v>
      </c>
      <c r="H135" s="113">
        <v>1</v>
      </c>
      <c r="I135" s="131"/>
      <c r="J135" s="131"/>
      <c r="K135" s="198">
        <f>ROUND(P135*H135,2)</f>
        <v>0</v>
      </c>
      <c r="L135" s="181"/>
      <c r="M135" s="21"/>
      <c r="N135" s="132" t="s">
        <v>1</v>
      </c>
      <c r="O135" s="118" t="s">
        <v>37</v>
      </c>
      <c r="P135" s="119">
        <f>I135+J135</f>
        <v>0</v>
      </c>
      <c r="Q135" s="119">
        <f>ROUND(I135*H135,2)</f>
        <v>0</v>
      </c>
      <c r="R135" s="119">
        <f>ROUND(J135*H135,2)</f>
        <v>0</v>
      </c>
      <c r="S135" s="42"/>
      <c r="T135" s="120">
        <f>S135*H135</f>
        <v>0</v>
      </c>
      <c r="U135" s="120">
        <v>0</v>
      </c>
      <c r="V135" s="120">
        <f>U135*H135</f>
        <v>0</v>
      </c>
      <c r="W135" s="120">
        <v>0</v>
      </c>
      <c r="X135" s="121">
        <f>W135*H135</f>
        <v>0</v>
      </c>
      <c r="Y135" s="20"/>
      <c r="Z135" s="20"/>
      <c r="AA135" s="20"/>
      <c r="AB135" s="20"/>
      <c r="AC135" s="20"/>
      <c r="AD135" s="20"/>
      <c r="AE135" s="20"/>
      <c r="AR135" s="122" t="s">
        <v>168</v>
      </c>
      <c r="AT135" s="122" t="s">
        <v>182</v>
      </c>
      <c r="AU135" s="122" t="s">
        <v>84</v>
      </c>
      <c r="AY135" s="14" t="s">
        <v>160</v>
      </c>
      <c r="BE135" s="123">
        <f>IF(O135="základní",K135,0)</f>
        <v>0</v>
      </c>
      <c r="BF135" s="123">
        <f>IF(O135="snížená",K135,0)</f>
        <v>0</v>
      </c>
      <c r="BG135" s="123">
        <f>IF(O135="zákl. přenesená",K135,0)</f>
        <v>0</v>
      </c>
      <c r="BH135" s="123">
        <f>IF(O135="sníž. přenesená",K135,0)</f>
        <v>0</v>
      </c>
      <c r="BI135" s="123">
        <f>IF(O135="nulová",K135,0)</f>
        <v>0</v>
      </c>
      <c r="BJ135" s="14" t="s">
        <v>82</v>
      </c>
      <c r="BK135" s="123">
        <f>ROUND(P135*H135,2)</f>
        <v>0</v>
      </c>
      <c r="BL135" s="14" t="s">
        <v>168</v>
      </c>
      <c r="BM135" s="122" t="s">
        <v>185</v>
      </c>
    </row>
    <row r="136" spans="1:47" s="2" customFormat="1" ht="19.5">
      <c r="A136" s="20"/>
      <c r="B136" s="150"/>
      <c r="C136" s="42"/>
      <c r="D136" s="199" t="s">
        <v>169</v>
      </c>
      <c r="E136" s="42"/>
      <c r="F136" s="200" t="s">
        <v>184</v>
      </c>
      <c r="G136" s="42"/>
      <c r="H136" s="42"/>
      <c r="I136" s="201"/>
      <c r="J136" s="201"/>
      <c r="K136" s="151"/>
      <c r="L136" s="20"/>
      <c r="M136" s="21"/>
      <c r="N136" s="124"/>
      <c r="O136" s="125"/>
      <c r="P136" s="42"/>
      <c r="Q136" s="42"/>
      <c r="R136" s="42"/>
      <c r="S136" s="42"/>
      <c r="T136" s="42"/>
      <c r="U136" s="42"/>
      <c r="V136" s="42"/>
      <c r="W136" s="42"/>
      <c r="X136" s="43"/>
      <c r="Y136" s="20"/>
      <c r="Z136" s="20"/>
      <c r="AA136" s="20"/>
      <c r="AB136" s="20"/>
      <c r="AC136" s="20"/>
      <c r="AD136" s="20"/>
      <c r="AE136" s="20"/>
      <c r="AT136" s="14" t="s">
        <v>169</v>
      </c>
      <c r="AU136" s="14" t="s">
        <v>84</v>
      </c>
    </row>
    <row r="137" spans="1:65" s="2" customFormat="1" ht="16.5" customHeight="1">
      <c r="A137" s="20"/>
      <c r="B137" s="197"/>
      <c r="C137" s="109" t="s">
        <v>186</v>
      </c>
      <c r="D137" s="109" t="s">
        <v>163</v>
      </c>
      <c r="E137" s="110" t="s">
        <v>187</v>
      </c>
      <c r="F137" s="111" t="s">
        <v>188</v>
      </c>
      <c r="G137" s="112" t="s">
        <v>166</v>
      </c>
      <c r="H137" s="113">
        <v>1</v>
      </c>
      <c r="I137" s="114"/>
      <c r="J137" s="115"/>
      <c r="K137" s="198">
        <f>ROUND(P137*H137,2)</f>
        <v>0</v>
      </c>
      <c r="L137" s="180"/>
      <c r="M137" s="116"/>
      <c r="N137" s="117" t="s">
        <v>1</v>
      </c>
      <c r="O137" s="118" t="s">
        <v>37</v>
      </c>
      <c r="P137" s="119">
        <f>I137+J137</f>
        <v>0</v>
      </c>
      <c r="Q137" s="119">
        <f>ROUND(I137*H137,2)</f>
        <v>0</v>
      </c>
      <c r="R137" s="119">
        <f>ROUND(J137*H137,2)</f>
        <v>0</v>
      </c>
      <c r="S137" s="42"/>
      <c r="T137" s="120">
        <f>S137*H137</f>
        <v>0</v>
      </c>
      <c r="U137" s="120">
        <v>0</v>
      </c>
      <c r="V137" s="120">
        <f>U137*H137</f>
        <v>0</v>
      </c>
      <c r="W137" s="120">
        <v>0</v>
      </c>
      <c r="X137" s="121">
        <f>W137*H137</f>
        <v>0</v>
      </c>
      <c r="Y137" s="20"/>
      <c r="Z137" s="20"/>
      <c r="AA137" s="20"/>
      <c r="AB137" s="20"/>
      <c r="AC137" s="20"/>
      <c r="AD137" s="20"/>
      <c r="AE137" s="20"/>
      <c r="AR137" s="122" t="s">
        <v>167</v>
      </c>
      <c r="AT137" s="122" t="s">
        <v>163</v>
      </c>
      <c r="AU137" s="122" t="s">
        <v>84</v>
      </c>
      <c r="AY137" s="14" t="s">
        <v>160</v>
      </c>
      <c r="BE137" s="123">
        <f>IF(O137="základní",K137,0)</f>
        <v>0</v>
      </c>
      <c r="BF137" s="123">
        <f>IF(O137="snížená",K137,0)</f>
        <v>0</v>
      </c>
      <c r="BG137" s="123">
        <f>IF(O137="zákl. přenesená",K137,0)</f>
        <v>0</v>
      </c>
      <c r="BH137" s="123">
        <f>IF(O137="sníž. přenesená",K137,0)</f>
        <v>0</v>
      </c>
      <c r="BI137" s="123">
        <f>IF(O137="nulová",K137,0)</f>
        <v>0</v>
      </c>
      <c r="BJ137" s="14" t="s">
        <v>82</v>
      </c>
      <c r="BK137" s="123">
        <f>ROUND(P137*H137,2)</f>
        <v>0</v>
      </c>
      <c r="BL137" s="14" t="s">
        <v>168</v>
      </c>
      <c r="BM137" s="122" t="s">
        <v>189</v>
      </c>
    </row>
    <row r="138" spans="1:47" s="2" customFormat="1" ht="12">
      <c r="A138" s="20"/>
      <c r="B138" s="150"/>
      <c r="C138" s="42"/>
      <c r="D138" s="199" t="s">
        <v>169</v>
      </c>
      <c r="E138" s="42"/>
      <c r="F138" s="200" t="s">
        <v>190</v>
      </c>
      <c r="G138" s="42"/>
      <c r="H138" s="42"/>
      <c r="I138" s="201"/>
      <c r="J138" s="201"/>
      <c r="K138" s="151"/>
      <c r="L138" s="20"/>
      <c r="M138" s="21"/>
      <c r="N138" s="124"/>
      <c r="O138" s="125"/>
      <c r="P138" s="42"/>
      <c r="Q138" s="42"/>
      <c r="R138" s="42"/>
      <c r="S138" s="42"/>
      <c r="T138" s="42"/>
      <c r="U138" s="42"/>
      <c r="V138" s="42"/>
      <c r="W138" s="42"/>
      <c r="X138" s="43"/>
      <c r="Y138" s="20"/>
      <c r="Z138" s="20"/>
      <c r="AA138" s="20"/>
      <c r="AB138" s="20"/>
      <c r="AC138" s="20"/>
      <c r="AD138" s="20"/>
      <c r="AE138" s="20"/>
      <c r="AT138" s="14" t="s">
        <v>169</v>
      </c>
      <c r="AU138" s="14" t="s">
        <v>84</v>
      </c>
    </row>
    <row r="139" spans="1:65" s="2" customFormat="1" ht="16.5" customHeight="1">
      <c r="A139" s="20"/>
      <c r="B139" s="197"/>
      <c r="C139" s="126" t="s">
        <v>191</v>
      </c>
      <c r="D139" s="126" t="s">
        <v>182</v>
      </c>
      <c r="E139" s="127" t="s">
        <v>192</v>
      </c>
      <c r="F139" s="128" t="s">
        <v>193</v>
      </c>
      <c r="G139" s="112" t="s">
        <v>166</v>
      </c>
      <c r="H139" s="113">
        <v>1</v>
      </c>
      <c r="I139" s="131"/>
      <c r="J139" s="131"/>
      <c r="K139" s="198">
        <f>ROUND(P139*H139,2)</f>
        <v>0</v>
      </c>
      <c r="L139" s="181"/>
      <c r="M139" s="21"/>
      <c r="N139" s="132" t="s">
        <v>1</v>
      </c>
      <c r="O139" s="118" t="s">
        <v>37</v>
      </c>
      <c r="P139" s="119">
        <f>I139+J139</f>
        <v>0</v>
      </c>
      <c r="Q139" s="119">
        <f>ROUND(I139*H139,2)</f>
        <v>0</v>
      </c>
      <c r="R139" s="119">
        <f>ROUND(J139*H139,2)</f>
        <v>0</v>
      </c>
      <c r="S139" s="42"/>
      <c r="T139" s="120">
        <f>S139*H139</f>
        <v>0</v>
      </c>
      <c r="U139" s="120">
        <v>0</v>
      </c>
      <c r="V139" s="120">
        <f>U139*H139</f>
        <v>0</v>
      </c>
      <c r="W139" s="120">
        <v>0</v>
      </c>
      <c r="X139" s="121">
        <f>W139*H139</f>
        <v>0</v>
      </c>
      <c r="Y139" s="20"/>
      <c r="Z139" s="20"/>
      <c r="AA139" s="20"/>
      <c r="AB139" s="20"/>
      <c r="AC139" s="20"/>
      <c r="AD139" s="20"/>
      <c r="AE139" s="20"/>
      <c r="AR139" s="122" t="s">
        <v>168</v>
      </c>
      <c r="AT139" s="122" t="s">
        <v>182</v>
      </c>
      <c r="AU139" s="122" t="s">
        <v>84</v>
      </c>
      <c r="AY139" s="14" t="s">
        <v>160</v>
      </c>
      <c r="BE139" s="123">
        <f>IF(O139="základní",K139,0)</f>
        <v>0</v>
      </c>
      <c r="BF139" s="123">
        <f>IF(O139="snížená",K139,0)</f>
        <v>0</v>
      </c>
      <c r="BG139" s="123">
        <f>IF(O139="zákl. přenesená",K139,0)</f>
        <v>0</v>
      </c>
      <c r="BH139" s="123">
        <f>IF(O139="sníž. přenesená",K139,0)</f>
        <v>0</v>
      </c>
      <c r="BI139" s="123">
        <f>IF(O139="nulová",K139,0)</f>
        <v>0</v>
      </c>
      <c r="BJ139" s="14" t="s">
        <v>82</v>
      </c>
      <c r="BK139" s="123">
        <f>ROUND(P139*H139,2)</f>
        <v>0</v>
      </c>
      <c r="BL139" s="14" t="s">
        <v>168</v>
      </c>
      <c r="BM139" s="122" t="s">
        <v>194</v>
      </c>
    </row>
    <row r="140" spans="1:47" s="2" customFormat="1" ht="12">
      <c r="A140" s="20"/>
      <c r="B140" s="150"/>
      <c r="C140" s="42"/>
      <c r="D140" s="199" t="s">
        <v>169</v>
      </c>
      <c r="E140" s="42"/>
      <c r="F140" s="200" t="s">
        <v>193</v>
      </c>
      <c r="G140" s="42"/>
      <c r="H140" s="42"/>
      <c r="I140" s="201"/>
      <c r="J140" s="201"/>
      <c r="K140" s="151"/>
      <c r="L140" s="20"/>
      <c r="M140" s="21"/>
      <c r="N140" s="124"/>
      <c r="O140" s="125"/>
      <c r="P140" s="42"/>
      <c r="Q140" s="42"/>
      <c r="R140" s="42"/>
      <c r="S140" s="42"/>
      <c r="T140" s="42"/>
      <c r="U140" s="42"/>
      <c r="V140" s="42"/>
      <c r="W140" s="42"/>
      <c r="X140" s="43"/>
      <c r="Y140" s="20"/>
      <c r="Z140" s="20"/>
      <c r="AA140" s="20"/>
      <c r="AB140" s="20"/>
      <c r="AC140" s="20"/>
      <c r="AD140" s="20"/>
      <c r="AE140" s="20"/>
      <c r="AT140" s="14" t="s">
        <v>169</v>
      </c>
      <c r="AU140" s="14" t="s">
        <v>84</v>
      </c>
    </row>
    <row r="141" spans="2:63" s="12" customFormat="1" ht="22.9" customHeight="1">
      <c r="B141" s="190"/>
      <c r="C141" s="103"/>
      <c r="D141" s="191" t="s">
        <v>73</v>
      </c>
      <c r="E141" s="195" t="s">
        <v>195</v>
      </c>
      <c r="F141" s="195" t="s">
        <v>196</v>
      </c>
      <c r="G141" s="103"/>
      <c r="H141" s="103"/>
      <c r="I141" s="193"/>
      <c r="J141" s="193"/>
      <c r="K141" s="196">
        <f>BK141</f>
        <v>0</v>
      </c>
      <c r="M141" s="100"/>
      <c r="N141" s="102"/>
      <c r="O141" s="103"/>
      <c r="P141" s="103"/>
      <c r="Q141" s="104">
        <f>SUM(Q142:Q169)</f>
        <v>0</v>
      </c>
      <c r="R141" s="104">
        <f>SUM(R142:R169)</f>
        <v>0</v>
      </c>
      <c r="S141" s="103"/>
      <c r="T141" s="105">
        <f>SUM(T142:T169)</f>
        <v>0</v>
      </c>
      <c r="U141" s="103"/>
      <c r="V141" s="105">
        <f>SUM(V142:V169)</f>
        <v>0</v>
      </c>
      <c r="W141" s="103"/>
      <c r="X141" s="106">
        <f>SUM(X142:X169)</f>
        <v>0</v>
      </c>
      <c r="AR141" s="101" t="s">
        <v>82</v>
      </c>
      <c r="AT141" s="107" t="s">
        <v>73</v>
      </c>
      <c r="AU141" s="107" t="s">
        <v>82</v>
      </c>
      <c r="AY141" s="101" t="s">
        <v>160</v>
      </c>
      <c r="BK141" s="108">
        <f>SUM(BK142:BK169)</f>
        <v>0</v>
      </c>
    </row>
    <row r="142" spans="1:65" s="2" customFormat="1" ht="16.5" customHeight="1">
      <c r="A142" s="20"/>
      <c r="B142" s="197"/>
      <c r="C142" s="109" t="s">
        <v>197</v>
      </c>
      <c r="D142" s="109" t="s">
        <v>163</v>
      </c>
      <c r="E142" s="110" t="s">
        <v>198</v>
      </c>
      <c r="F142" s="111" t="s">
        <v>199</v>
      </c>
      <c r="G142" s="112" t="s">
        <v>166</v>
      </c>
      <c r="H142" s="113">
        <v>2</v>
      </c>
      <c r="I142" s="114"/>
      <c r="J142" s="115"/>
      <c r="K142" s="198">
        <f>ROUND(P142*H142,2)</f>
        <v>0</v>
      </c>
      <c r="L142" s="180"/>
      <c r="M142" s="116"/>
      <c r="N142" s="117" t="s">
        <v>1</v>
      </c>
      <c r="O142" s="118" t="s">
        <v>37</v>
      </c>
      <c r="P142" s="119">
        <f>I142+J142</f>
        <v>0</v>
      </c>
      <c r="Q142" s="119">
        <f>ROUND(I142*H142,2)</f>
        <v>0</v>
      </c>
      <c r="R142" s="119">
        <f>ROUND(J142*H142,2)</f>
        <v>0</v>
      </c>
      <c r="S142" s="42"/>
      <c r="T142" s="120">
        <f>S142*H142</f>
        <v>0</v>
      </c>
      <c r="U142" s="120">
        <v>0</v>
      </c>
      <c r="V142" s="120">
        <f>U142*H142</f>
        <v>0</v>
      </c>
      <c r="W142" s="120">
        <v>0</v>
      </c>
      <c r="X142" s="121">
        <f>W142*H142</f>
        <v>0</v>
      </c>
      <c r="Y142" s="20"/>
      <c r="Z142" s="20"/>
      <c r="AA142" s="20"/>
      <c r="AB142" s="20"/>
      <c r="AC142" s="20"/>
      <c r="AD142" s="20"/>
      <c r="AE142" s="20"/>
      <c r="AR142" s="122" t="s">
        <v>167</v>
      </c>
      <c r="AT142" s="122" t="s">
        <v>163</v>
      </c>
      <c r="AU142" s="122" t="s">
        <v>84</v>
      </c>
      <c r="AY142" s="14" t="s">
        <v>160</v>
      </c>
      <c r="BE142" s="123">
        <f>IF(O142="základní",K142,0)</f>
        <v>0</v>
      </c>
      <c r="BF142" s="123">
        <f>IF(O142="snížená",K142,0)</f>
        <v>0</v>
      </c>
      <c r="BG142" s="123">
        <f>IF(O142="zákl. přenesená",K142,0)</f>
        <v>0</v>
      </c>
      <c r="BH142" s="123">
        <f>IF(O142="sníž. přenesená",K142,0)</f>
        <v>0</v>
      </c>
      <c r="BI142" s="123">
        <f>IF(O142="nulová",K142,0)</f>
        <v>0</v>
      </c>
      <c r="BJ142" s="14" t="s">
        <v>82</v>
      </c>
      <c r="BK142" s="123">
        <f>ROUND(P142*H142,2)</f>
        <v>0</v>
      </c>
      <c r="BL142" s="14" t="s">
        <v>168</v>
      </c>
      <c r="BM142" s="122" t="s">
        <v>200</v>
      </c>
    </row>
    <row r="143" spans="1:47" s="2" customFormat="1" ht="12">
      <c r="A143" s="20"/>
      <c r="B143" s="150"/>
      <c r="C143" s="42"/>
      <c r="D143" s="199" t="s">
        <v>169</v>
      </c>
      <c r="E143" s="42"/>
      <c r="F143" s="200" t="s">
        <v>199</v>
      </c>
      <c r="G143" s="42"/>
      <c r="H143" s="42"/>
      <c r="I143" s="201"/>
      <c r="J143" s="201"/>
      <c r="K143" s="151"/>
      <c r="L143" s="20"/>
      <c r="M143" s="21"/>
      <c r="N143" s="124"/>
      <c r="O143" s="125"/>
      <c r="P143" s="42"/>
      <c r="Q143" s="42"/>
      <c r="R143" s="42"/>
      <c r="S143" s="42"/>
      <c r="T143" s="42"/>
      <c r="U143" s="42"/>
      <c r="V143" s="42"/>
      <c r="W143" s="42"/>
      <c r="X143" s="43"/>
      <c r="Y143" s="20"/>
      <c r="Z143" s="20"/>
      <c r="AA143" s="20"/>
      <c r="AB143" s="20"/>
      <c r="AC143" s="20"/>
      <c r="AD143" s="20"/>
      <c r="AE143" s="20"/>
      <c r="AT143" s="14" t="s">
        <v>169</v>
      </c>
      <c r="AU143" s="14" t="s">
        <v>84</v>
      </c>
    </row>
    <row r="144" spans="1:65" s="2" customFormat="1" ht="24.2" customHeight="1">
      <c r="A144" s="20"/>
      <c r="B144" s="197"/>
      <c r="C144" s="109" t="s">
        <v>167</v>
      </c>
      <c r="D144" s="109" t="s">
        <v>163</v>
      </c>
      <c r="E144" s="110" t="s">
        <v>201</v>
      </c>
      <c r="F144" s="111" t="s">
        <v>202</v>
      </c>
      <c r="G144" s="112" t="s">
        <v>166</v>
      </c>
      <c r="H144" s="113">
        <v>2</v>
      </c>
      <c r="I144" s="114"/>
      <c r="J144" s="115"/>
      <c r="K144" s="198">
        <f>ROUND(P144*H144,2)</f>
        <v>0</v>
      </c>
      <c r="L144" s="180"/>
      <c r="M144" s="116"/>
      <c r="N144" s="117" t="s">
        <v>1</v>
      </c>
      <c r="O144" s="118" t="s">
        <v>37</v>
      </c>
      <c r="P144" s="119">
        <f>I144+J144</f>
        <v>0</v>
      </c>
      <c r="Q144" s="119">
        <f>ROUND(I144*H144,2)</f>
        <v>0</v>
      </c>
      <c r="R144" s="119">
        <f>ROUND(J144*H144,2)</f>
        <v>0</v>
      </c>
      <c r="S144" s="42"/>
      <c r="T144" s="120">
        <f>S144*H144</f>
        <v>0</v>
      </c>
      <c r="U144" s="120">
        <v>0</v>
      </c>
      <c r="V144" s="120">
        <f>U144*H144</f>
        <v>0</v>
      </c>
      <c r="W144" s="120">
        <v>0</v>
      </c>
      <c r="X144" s="121">
        <f>W144*H144</f>
        <v>0</v>
      </c>
      <c r="Y144" s="20"/>
      <c r="Z144" s="20"/>
      <c r="AA144" s="20"/>
      <c r="AB144" s="20"/>
      <c r="AC144" s="20"/>
      <c r="AD144" s="20"/>
      <c r="AE144" s="20"/>
      <c r="AR144" s="122" t="s">
        <v>167</v>
      </c>
      <c r="AT144" s="122" t="s">
        <v>163</v>
      </c>
      <c r="AU144" s="122" t="s">
        <v>84</v>
      </c>
      <c r="AY144" s="14" t="s">
        <v>160</v>
      </c>
      <c r="BE144" s="123">
        <f>IF(O144="základní",K144,0)</f>
        <v>0</v>
      </c>
      <c r="BF144" s="123">
        <f>IF(O144="snížená",K144,0)</f>
        <v>0</v>
      </c>
      <c r="BG144" s="123">
        <f>IF(O144="zákl. přenesená",K144,0)</f>
        <v>0</v>
      </c>
      <c r="BH144" s="123">
        <f>IF(O144="sníž. přenesená",K144,0)</f>
        <v>0</v>
      </c>
      <c r="BI144" s="123">
        <f>IF(O144="nulová",K144,0)</f>
        <v>0</v>
      </c>
      <c r="BJ144" s="14" t="s">
        <v>82</v>
      </c>
      <c r="BK144" s="123">
        <f>ROUND(P144*H144,2)</f>
        <v>0</v>
      </c>
      <c r="BL144" s="14" t="s">
        <v>168</v>
      </c>
      <c r="BM144" s="122" t="s">
        <v>203</v>
      </c>
    </row>
    <row r="145" spans="1:47" s="2" customFormat="1" ht="19.5">
      <c r="A145" s="20"/>
      <c r="B145" s="150"/>
      <c r="C145" s="42"/>
      <c r="D145" s="199" t="s">
        <v>169</v>
      </c>
      <c r="E145" s="42"/>
      <c r="F145" s="200" t="s">
        <v>202</v>
      </c>
      <c r="G145" s="42"/>
      <c r="H145" s="42"/>
      <c r="I145" s="201"/>
      <c r="J145" s="201"/>
      <c r="K145" s="151"/>
      <c r="L145" s="20"/>
      <c r="M145" s="21"/>
      <c r="N145" s="124"/>
      <c r="O145" s="125"/>
      <c r="P145" s="42"/>
      <c r="Q145" s="42"/>
      <c r="R145" s="42"/>
      <c r="S145" s="42"/>
      <c r="T145" s="42"/>
      <c r="U145" s="42"/>
      <c r="V145" s="42"/>
      <c r="W145" s="42"/>
      <c r="X145" s="43"/>
      <c r="Y145" s="20"/>
      <c r="Z145" s="20"/>
      <c r="AA145" s="20"/>
      <c r="AB145" s="20"/>
      <c r="AC145" s="20"/>
      <c r="AD145" s="20"/>
      <c r="AE145" s="20"/>
      <c r="AT145" s="14" t="s">
        <v>169</v>
      </c>
      <c r="AU145" s="14" t="s">
        <v>84</v>
      </c>
    </row>
    <row r="146" spans="1:65" s="2" customFormat="1" ht="24.2" customHeight="1">
      <c r="A146" s="20"/>
      <c r="B146" s="197"/>
      <c r="C146" s="109" t="s">
        <v>204</v>
      </c>
      <c r="D146" s="109" t="s">
        <v>163</v>
      </c>
      <c r="E146" s="110" t="s">
        <v>205</v>
      </c>
      <c r="F146" s="111" t="s">
        <v>206</v>
      </c>
      <c r="G146" s="112" t="s">
        <v>166</v>
      </c>
      <c r="H146" s="113">
        <v>1</v>
      </c>
      <c r="I146" s="114"/>
      <c r="J146" s="115"/>
      <c r="K146" s="198">
        <f>ROUND(P146*H146,2)</f>
        <v>0</v>
      </c>
      <c r="L146" s="180"/>
      <c r="M146" s="116"/>
      <c r="N146" s="117" t="s">
        <v>1</v>
      </c>
      <c r="O146" s="118" t="s">
        <v>37</v>
      </c>
      <c r="P146" s="119">
        <f>I146+J146</f>
        <v>0</v>
      </c>
      <c r="Q146" s="119">
        <f>ROUND(I146*H146,2)</f>
        <v>0</v>
      </c>
      <c r="R146" s="119">
        <f>ROUND(J146*H146,2)</f>
        <v>0</v>
      </c>
      <c r="S146" s="42"/>
      <c r="T146" s="120">
        <f>S146*H146</f>
        <v>0</v>
      </c>
      <c r="U146" s="120">
        <v>0</v>
      </c>
      <c r="V146" s="120">
        <f>U146*H146</f>
        <v>0</v>
      </c>
      <c r="W146" s="120">
        <v>0</v>
      </c>
      <c r="X146" s="121">
        <f>W146*H146</f>
        <v>0</v>
      </c>
      <c r="Y146" s="20"/>
      <c r="Z146" s="20"/>
      <c r="AA146" s="20"/>
      <c r="AB146" s="20"/>
      <c r="AC146" s="20"/>
      <c r="AD146" s="20"/>
      <c r="AE146" s="20"/>
      <c r="AR146" s="122" t="s">
        <v>167</v>
      </c>
      <c r="AT146" s="122" t="s">
        <v>163</v>
      </c>
      <c r="AU146" s="122" t="s">
        <v>84</v>
      </c>
      <c r="AY146" s="14" t="s">
        <v>160</v>
      </c>
      <c r="BE146" s="123">
        <f>IF(O146="základní",K146,0)</f>
        <v>0</v>
      </c>
      <c r="BF146" s="123">
        <f>IF(O146="snížená",K146,0)</f>
        <v>0</v>
      </c>
      <c r="BG146" s="123">
        <f>IF(O146="zákl. přenesená",K146,0)</f>
        <v>0</v>
      </c>
      <c r="BH146" s="123">
        <f>IF(O146="sníž. přenesená",K146,0)</f>
        <v>0</v>
      </c>
      <c r="BI146" s="123">
        <f>IF(O146="nulová",K146,0)</f>
        <v>0</v>
      </c>
      <c r="BJ146" s="14" t="s">
        <v>82</v>
      </c>
      <c r="BK146" s="123">
        <f>ROUND(P146*H146,2)</f>
        <v>0</v>
      </c>
      <c r="BL146" s="14" t="s">
        <v>168</v>
      </c>
      <c r="BM146" s="122" t="s">
        <v>207</v>
      </c>
    </row>
    <row r="147" spans="1:47" s="2" customFormat="1" ht="19.5">
      <c r="A147" s="20"/>
      <c r="B147" s="150"/>
      <c r="C147" s="42"/>
      <c r="D147" s="199" t="s">
        <v>169</v>
      </c>
      <c r="E147" s="42"/>
      <c r="F147" s="200" t="s">
        <v>206</v>
      </c>
      <c r="G147" s="42"/>
      <c r="H147" s="42"/>
      <c r="I147" s="201"/>
      <c r="J147" s="201"/>
      <c r="K147" s="151"/>
      <c r="L147" s="20"/>
      <c r="M147" s="21"/>
      <c r="N147" s="124"/>
      <c r="O147" s="125"/>
      <c r="P147" s="42"/>
      <c r="Q147" s="42"/>
      <c r="R147" s="42"/>
      <c r="S147" s="42"/>
      <c r="T147" s="42"/>
      <c r="U147" s="42"/>
      <c r="V147" s="42"/>
      <c r="W147" s="42"/>
      <c r="X147" s="43"/>
      <c r="Y147" s="20"/>
      <c r="Z147" s="20"/>
      <c r="AA147" s="20"/>
      <c r="AB147" s="20"/>
      <c r="AC147" s="20"/>
      <c r="AD147" s="20"/>
      <c r="AE147" s="20"/>
      <c r="AT147" s="14" t="s">
        <v>169</v>
      </c>
      <c r="AU147" s="14" t="s">
        <v>84</v>
      </c>
    </row>
    <row r="148" spans="1:65" s="2" customFormat="1" ht="16.5" customHeight="1">
      <c r="A148" s="20"/>
      <c r="B148" s="197"/>
      <c r="C148" s="109" t="s">
        <v>208</v>
      </c>
      <c r="D148" s="109" t="s">
        <v>163</v>
      </c>
      <c r="E148" s="110" t="s">
        <v>209</v>
      </c>
      <c r="F148" s="111" t="s">
        <v>210</v>
      </c>
      <c r="G148" s="112" t="s">
        <v>166</v>
      </c>
      <c r="H148" s="113">
        <v>1</v>
      </c>
      <c r="I148" s="114"/>
      <c r="J148" s="115"/>
      <c r="K148" s="198">
        <f>ROUND(P148*H148,2)</f>
        <v>0</v>
      </c>
      <c r="L148" s="180"/>
      <c r="M148" s="116"/>
      <c r="N148" s="117" t="s">
        <v>1</v>
      </c>
      <c r="O148" s="118" t="s">
        <v>37</v>
      </c>
      <c r="P148" s="119">
        <f>I148+J148</f>
        <v>0</v>
      </c>
      <c r="Q148" s="119">
        <f>ROUND(I148*H148,2)</f>
        <v>0</v>
      </c>
      <c r="R148" s="119">
        <f>ROUND(J148*H148,2)</f>
        <v>0</v>
      </c>
      <c r="S148" s="42"/>
      <c r="T148" s="120">
        <f>S148*H148</f>
        <v>0</v>
      </c>
      <c r="U148" s="120">
        <v>0</v>
      </c>
      <c r="V148" s="120">
        <f>U148*H148</f>
        <v>0</v>
      </c>
      <c r="W148" s="120">
        <v>0</v>
      </c>
      <c r="X148" s="121">
        <f>W148*H148</f>
        <v>0</v>
      </c>
      <c r="Y148" s="20"/>
      <c r="Z148" s="20"/>
      <c r="AA148" s="20"/>
      <c r="AB148" s="20"/>
      <c r="AC148" s="20"/>
      <c r="AD148" s="20"/>
      <c r="AE148" s="20"/>
      <c r="AR148" s="122" t="s">
        <v>167</v>
      </c>
      <c r="AT148" s="122" t="s">
        <v>163</v>
      </c>
      <c r="AU148" s="122" t="s">
        <v>84</v>
      </c>
      <c r="AY148" s="14" t="s">
        <v>160</v>
      </c>
      <c r="BE148" s="123">
        <f>IF(O148="základní",K148,0)</f>
        <v>0</v>
      </c>
      <c r="BF148" s="123">
        <f>IF(O148="snížená",K148,0)</f>
        <v>0</v>
      </c>
      <c r="BG148" s="123">
        <f>IF(O148="zákl. přenesená",K148,0)</f>
        <v>0</v>
      </c>
      <c r="BH148" s="123">
        <f>IF(O148="sníž. přenesená",K148,0)</f>
        <v>0</v>
      </c>
      <c r="BI148" s="123">
        <f>IF(O148="nulová",K148,0)</f>
        <v>0</v>
      </c>
      <c r="BJ148" s="14" t="s">
        <v>82</v>
      </c>
      <c r="BK148" s="123">
        <f>ROUND(P148*H148,2)</f>
        <v>0</v>
      </c>
      <c r="BL148" s="14" t="s">
        <v>168</v>
      </c>
      <c r="BM148" s="122" t="s">
        <v>211</v>
      </c>
    </row>
    <row r="149" spans="1:47" s="2" customFormat="1" ht="12">
      <c r="A149" s="20"/>
      <c r="B149" s="150"/>
      <c r="C149" s="42"/>
      <c r="D149" s="199" t="s">
        <v>169</v>
      </c>
      <c r="E149" s="42"/>
      <c r="F149" s="200" t="s">
        <v>210</v>
      </c>
      <c r="G149" s="42"/>
      <c r="H149" s="42"/>
      <c r="I149" s="201"/>
      <c r="J149" s="201"/>
      <c r="K149" s="151"/>
      <c r="L149" s="20"/>
      <c r="M149" s="21"/>
      <c r="N149" s="124"/>
      <c r="O149" s="125"/>
      <c r="P149" s="42"/>
      <c r="Q149" s="42"/>
      <c r="R149" s="42"/>
      <c r="S149" s="42"/>
      <c r="T149" s="42"/>
      <c r="U149" s="42"/>
      <c r="V149" s="42"/>
      <c r="W149" s="42"/>
      <c r="X149" s="43"/>
      <c r="Y149" s="20"/>
      <c r="Z149" s="20"/>
      <c r="AA149" s="20"/>
      <c r="AB149" s="20"/>
      <c r="AC149" s="20"/>
      <c r="AD149" s="20"/>
      <c r="AE149" s="20"/>
      <c r="AT149" s="14" t="s">
        <v>169</v>
      </c>
      <c r="AU149" s="14" t="s">
        <v>84</v>
      </c>
    </row>
    <row r="150" spans="1:65" s="2" customFormat="1" ht="24.2" customHeight="1">
      <c r="A150" s="20"/>
      <c r="B150" s="197"/>
      <c r="C150" s="109" t="s">
        <v>212</v>
      </c>
      <c r="D150" s="109" t="s">
        <v>163</v>
      </c>
      <c r="E150" s="110" t="s">
        <v>213</v>
      </c>
      <c r="F150" s="111" t="s">
        <v>214</v>
      </c>
      <c r="G150" s="112" t="s">
        <v>166</v>
      </c>
      <c r="H150" s="113">
        <v>2</v>
      </c>
      <c r="I150" s="114"/>
      <c r="J150" s="115"/>
      <c r="K150" s="198">
        <f>ROUND(P150*H150,2)</f>
        <v>0</v>
      </c>
      <c r="L150" s="180"/>
      <c r="M150" s="116"/>
      <c r="N150" s="117" t="s">
        <v>1</v>
      </c>
      <c r="O150" s="118" t="s">
        <v>37</v>
      </c>
      <c r="P150" s="119">
        <f>I150+J150</f>
        <v>0</v>
      </c>
      <c r="Q150" s="119">
        <f>ROUND(I150*H150,2)</f>
        <v>0</v>
      </c>
      <c r="R150" s="119">
        <f>ROUND(J150*H150,2)</f>
        <v>0</v>
      </c>
      <c r="S150" s="42"/>
      <c r="T150" s="120">
        <f>S150*H150</f>
        <v>0</v>
      </c>
      <c r="U150" s="120">
        <v>0</v>
      </c>
      <c r="V150" s="120">
        <f>U150*H150</f>
        <v>0</v>
      </c>
      <c r="W150" s="120">
        <v>0</v>
      </c>
      <c r="X150" s="121">
        <f>W150*H150</f>
        <v>0</v>
      </c>
      <c r="Y150" s="20"/>
      <c r="Z150" s="20"/>
      <c r="AA150" s="20"/>
      <c r="AB150" s="20"/>
      <c r="AC150" s="20"/>
      <c r="AD150" s="20"/>
      <c r="AE150" s="20"/>
      <c r="AR150" s="122" t="s">
        <v>167</v>
      </c>
      <c r="AT150" s="122" t="s">
        <v>163</v>
      </c>
      <c r="AU150" s="122" t="s">
        <v>84</v>
      </c>
      <c r="AY150" s="14" t="s">
        <v>160</v>
      </c>
      <c r="BE150" s="123">
        <f>IF(O150="základní",K150,0)</f>
        <v>0</v>
      </c>
      <c r="BF150" s="123">
        <f>IF(O150="snížená",K150,0)</f>
        <v>0</v>
      </c>
      <c r="BG150" s="123">
        <f>IF(O150="zákl. přenesená",K150,0)</f>
        <v>0</v>
      </c>
      <c r="BH150" s="123">
        <f>IF(O150="sníž. přenesená",K150,0)</f>
        <v>0</v>
      </c>
      <c r="BI150" s="123">
        <f>IF(O150="nulová",K150,0)</f>
        <v>0</v>
      </c>
      <c r="BJ150" s="14" t="s">
        <v>82</v>
      </c>
      <c r="BK150" s="123">
        <f>ROUND(P150*H150,2)</f>
        <v>0</v>
      </c>
      <c r="BL150" s="14" t="s">
        <v>168</v>
      </c>
      <c r="BM150" s="122" t="s">
        <v>215</v>
      </c>
    </row>
    <row r="151" spans="1:47" s="2" customFormat="1" ht="12">
      <c r="A151" s="20"/>
      <c r="B151" s="150"/>
      <c r="C151" s="42"/>
      <c r="D151" s="199" t="s">
        <v>169</v>
      </c>
      <c r="E151" s="42"/>
      <c r="F151" s="200" t="s">
        <v>214</v>
      </c>
      <c r="G151" s="42"/>
      <c r="H151" s="42"/>
      <c r="I151" s="201"/>
      <c r="J151" s="201"/>
      <c r="K151" s="151"/>
      <c r="L151" s="20"/>
      <c r="M151" s="21"/>
      <c r="N151" s="124"/>
      <c r="O151" s="125"/>
      <c r="P151" s="42"/>
      <c r="Q151" s="42"/>
      <c r="R151" s="42"/>
      <c r="S151" s="42"/>
      <c r="T151" s="42"/>
      <c r="U151" s="42"/>
      <c r="V151" s="42"/>
      <c r="W151" s="42"/>
      <c r="X151" s="43"/>
      <c r="Y151" s="20"/>
      <c r="Z151" s="20"/>
      <c r="AA151" s="20"/>
      <c r="AB151" s="20"/>
      <c r="AC151" s="20"/>
      <c r="AD151" s="20"/>
      <c r="AE151" s="20"/>
      <c r="AT151" s="14" t="s">
        <v>169</v>
      </c>
      <c r="AU151" s="14" t="s">
        <v>84</v>
      </c>
    </row>
    <row r="152" spans="1:65" s="2" customFormat="1" ht="24.2" customHeight="1">
      <c r="A152" s="20"/>
      <c r="B152" s="197"/>
      <c r="C152" s="109" t="s">
        <v>216</v>
      </c>
      <c r="D152" s="109" t="s">
        <v>163</v>
      </c>
      <c r="E152" s="110" t="s">
        <v>217</v>
      </c>
      <c r="F152" s="111" t="s">
        <v>218</v>
      </c>
      <c r="G152" s="112" t="s">
        <v>166</v>
      </c>
      <c r="H152" s="113">
        <v>2</v>
      </c>
      <c r="I152" s="114"/>
      <c r="J152" s="115"/>
      <c r="K152" s="198">
        <f>ROUND(P152*H152,2)</f>
        <v>0</v>
      </c>
      <c r="L152" s="180"/>
      <c r="M152" s="116"/>
      <c r="N152" s="117" t="s">
        <v>1</v>
      </c>
      <c r="O152" s="118" t="s">
        <v>37</v>
      </c>
      <c r="P152" s="119">
        <f>I152+J152</f>
        <v>0</v>
      </c>
      <c r="Q152" s="119">
        <f>ROUND(I152*H152,2)</f>
        <v>0</v>
      </c>
      <c r="R152" s="119">
        <f>ROUND(J152*H152,2)</f>
        <v>0</v>
      </c>
      <c r="S152" s="42"/>
      <c r="T152" s="120">
        <f>S152*H152</f>
        <v>0</v>
      </c>
      <c r="U152" s="120">
        <v>0</v>
      </c>
      <c r="V152" s="120">
        <f>U152*H152</f>
        <v>0</v>
      </c>
      <c r="W152" s="120">
        <v>0</v>
      </c>
      <c r="X152" s="121">
        <f>W152*H152</f>
        <v>0</v>
      </c>
      <c r="Y152" s="20"/>
      <c r="Z152" s="20"/>
      <c r="AA152" s="20"/>
      <c r="AB152" s="20"/>
      <c r="AC152" s="20"/>
      <c r="AD152" s="20"/>
      <c r="AE152" s="20"/>
      <c r="AR152" s="122" t="s">
        <v>167</v>
      </c>
      <c r="AT152" s="122" t="s">
        <v>163</v>
      </c>
      <c r="AU152" s="122" t="s">
        <v>84</v>
      </c>
      <c r="AY152" s="14" t="s">
        <v>160</v>
      </c>
      <c r="BE152" s="123">
        <f>IF(O152="základní",K152,0)</f>
        <v>0</v>
      </c>
      <c r="BF152" s="123">
        <f>IF(O152="snížená",K152,0)</f>
        <v>0</v>
      </c>
      <c r="BG152" s="123">
        <f>IF(O152="zákl. přenesená",K152,0)</f>
        <v>0</v>
      </c>
      <c r="BH152" s="123">
        <f>IF(O152="sníž. přenesená",K152,0)</f>
        <v>0</v>
      </c>
      <c r="BI152" s="123">
        <f>IF(O152="nulová",K152,0)</f>
        <v>0</v>
      </c>
      <c r="BJ152" s="14" t="s">
        <v>82</v>
      </c>
      <c r="BK152" s="123">
        <f>ROUND(P152*H152,2)</f>
        <v>0</v>
      </c>
      <c r="BL152" s="14" t="s">
        <v>168</v>
      </c>
      <c r="BM152" s="122" t="s">
        <v>219</v>
      </c>
    </row>
    <row r="153" spans="1:47" s="2" customFormat="1" ht="12">
      <c r="A153" s="20"/>
      <c r="B153" s="150"/>
      <c r="C153" s="42"/>
      <c r="D153" s="199" t="s">
        <v>169</v>
      </c>
      <c r="E153" s="42"/>
      <c r="F153" s="200" t="s">
        <v>218</v>
      </c>
      <c r="G153" s="42"/>
      <c r="H153" s="42"/>
      <c r="I153" s="201"/>
      <c r="J153" s="201"/>
      <c r="K153" s="151"/>
      <c r="L153" s="20"/>
      <c r="M153" s="21"/>
      <c r="N153" s="124"/>
      <c r="O153" s="125"/>
      <c r="P153" s="42"/>
      <c r="Q153" s="42"/>
      <c r="R153" s="42"/>
      <c r="S153" s="42"/>
      <c r="T153" s="42"/>
      <c r="U153" s="42"/>
      <c r="V153" s="42"/>
      <c r="W153" s="42"/>
      <c r="X153" s="43"/>
      <c r="Y153" s="20"/>
      <c r="Z153" s="20"/>
      <c r="AA153" s="20"/>
      <c r="AB153" s="20"/>
      <c r="AC153" s="20"/>
      <c r="AD153" s="20"/>
      <c r="AE153" s="20"/>
      <c r="AT153" s="14" t="s">
        <v>169</v>
      </c>
      <c r="AU153" s="14" t="s">
        <v>84</v>
      </c>
    </row>
    <row r="154" spans="1:65" s="2" customFormat="1" ht="24.2" customHeight="1">
      <c r="A154" s="20"/>
      <c r="B154" s="197"/>
      <c r="C154" s="109" t="s">
        <v>220</v>
      </c>
      <c r="D154" s="109" t="s">
        <v>163</v>
      </c>
      <c r="E154" s="110" t="s">
        <v>221</v>
      </c>
      <c r="F154" s="111" t="s">
        <v>222</v>
      </c>
      <c r="G154" s="112" t="s">
        <v>166</v>
      </c>
      <c r="H154" s="113">
        <v>2</v>
      </c>
      <c r="I154" s="114"/>
      <c r="J154" s="115"/>
      <c r="K154" s="198">
        <f>ROUND(P154*H154,2)</f>
        <v>0</v>
      </c>
      <c r="L154" s="180"/>
      <c r="M154" s="116"/>
      <c r="N154" s="117" t="s">
        <v>1</v>
      </c>
      <c r="O154" s="118" t="s">
        <v>37</v>
      </c>
      <c r="P154" s="119">
        <f>I154+J154</f>
        <v>0</v>
      </c>
      <c r="Q154" s="119">
        <f>ROUND(I154*H154,2)</f>
        <v>0</v>
      </c>
      <c r="R154" s="119">
        <f>ROUND(J154*H154,2)</f>
        <v>0</v>
      </c>
      <c r="S154" s="42"/>
      <c r="T154" s="120">
        <f>S154*H154</f>
        <v>0</v>
      </c>
      <c r="U154" s="120">
        <v>0</v>
      </c>
      <c r="V154" s="120">
        <f>U154*H154</f>
        <v>0</v>
      </c>
      <c r="W154" s="120">
        <v>0</v>
      </c>
      <c r="X154" s="121">
        <f>W154*H154</f>
        <v>0</v>
      </c>
      <c r="Y154" s="20"/>
      <c r="Z154" s="20"/>
      <c r="AA154" s="20"/>
      <c r="AB154" s="20"/>
      <c r="AC154" s="20"/>
      <c r="AD154" s="20"/>
      <c r="AE154" s="20"/>
      <c r="AR154" s="122" t="s">
        <v>167</v>
      </c>
      <c r="AT154" s="122" t="s">
        <v>163</v>
      </c>
      <c r="AU154" s="122" t="s">
        <v>84</v>
      </c>
      <c r="AY154" s="14" t="s">
        <v>160</v>
      </c>
      <c r="BE154" s="123">
        <f>IF(O154="základní",K154,0)</f>
        <v>0</v>
      </c>
      <c r="BF154" s="123">
        <f>IF(O154="snížená",K154,0)</f>
        <v>0</v>
      </c>
      <c r="BG154" s="123">
        <f>IF(O154="zákl. přenesená",K154,0)</f>
        <v>0</v>
      </c>
      <c r="BH154" s="123">
        <f>IF(O154="sníž. přenesená",K154,0)</f>
        <v>0</v>
      </c>
      <c r="BI154" s="123">
        <f>IF(O154="nulová",K154,0)</f>
        <v>0</v>
      </c>
      <c r="BJ154" s="14" t="s">
        <v>82</v>
      </c>
      <c r="BK154" s="123">
        <f>ROUND(P154*H154,2)</f>
        <v>0</v>
      </c>
      <c r="BL154" s="14" t="s">
        <v>168</v>
      </c>
      <c r="BM154" s="122" t="s">
        <v>223</v>
      </c>
    </row>
    <row r="155" spans="1:47" s="2" customFormat="1" ht="19.5">
      <c r="A155" s="20"/>
      <c r="B155" s="150"/>
      <c r="C155" s="42"/>
      <c r="D155" s="199" t="s">
        <v>169</v>
      </c>
      <c r="E155" s="42"/>
      <c r="F155" s="200" t="s">
        <v>222</v>
      </c>
      <c r="G155" s="42"/>
      <c r="H155" s="42"/>
      <c r="I155" s="201"/>
      <c r="J155" s="201"/>
      <c r="K155" s="151"/>
      <c r="L155" s="20"/>
      <c r="M155" s="21"/>
      <c r="N155" s="124"/>
      <c r="O155" s="125"/>
      <c r="P155" s="42"/>
      <c r="Q155" s="42"/>
      <c r="R155" s="42"/>
      <c r="S155" s="42"/>
      <c r="T155" s="42"/>
      <c r="U155" s="42"/>
      <c r="V155" s="42"/>
      <c r="W155" s="42"/>
      <c r="X155" s="43"/>
      <c r="Y155" s="20"/>
      <c r="Z155" s="20"/>
      <c r="AA155" s="20"/>
      <c r="AB155" s="20"/>
      <c r="AC155" s="20"/>
      <c r="AD155" s="20"/>
      <c r="AE155" s="20"/>
      <c r="AT155" s="14" t="s">
        <v>169</v>
      </c>
      <c r="AU155" s="14" t="s">
        <v>84</v>
      </c>
    </row>
    <row r="156" spans="1:65" s="2" customFormat="1" ht="16.5" customHeight="1">
      <c r="A156" s="20"/>
      <c r="B156" s="197"/>
      <c r="C156" s="109" t="s">
        <v>224</v>
      </c>
      <c r="D156" s="109" t="s">
        <v>163</v>
      </c>
      <c r="E156" s="110" t="s">
        <v>225</v>
      </c>
      <c r="F156" s="111" t="s">
        <v>226</v>
      </c>
      <c r="G156" s="112" t="s">
        <v>166</v>
      </c>
      <c r="H156" s="113">
        <v>2</v>
      </c>
      <c r="I156" s="114"/>
      <c r="J156" s="115"/>
      <c r="K156" s="198">
        <f>ROUND(P156*H156,2)</f>
        <v>0</v>
      </c>
      <c r="L156" s="180"/>
      <c r="M156" s="116"/>
      <c r="N156" s="117" t="s">
        <v>1</v>
      </c>
      <c r="O156" s="118" t="s">
        <v>37</v>
      </c>
      <c r="P156" s="119">
        <f>I156+J156</f>
        <v>0</v>
      </c>
      <c r="Q156" s="119">
        <f>ROUND(I156*H156,2)</f>
        <v>0</v>
      </c>
      <c r="R156" s="119">
        <f>ROUND(J156*H156,2)</f>
        <v>0</v>
      </c>
      <c r="S156" s="42"/>
      <c r="T156" s="120">
        <f>S156*H156</f>
        <v>0</v>
      </c>
      <c r="U156" s="120">
        <v>0</v>
      </c>
      <c r="V156" s="120">
        <f>U156*H156</f>
        <v>0</v>
      </c>
      <c r="W156" s="120">
        <v>0</v>
      </c>
      <c r="X156" s="121">
        <f>W156*H156</f>
        <v>0</v>
      </c>
      <c r="Y156" s="20"/>
      <c r="Z156" s="20"/>
      <c r="AA156" s="20"/>
      <c r="AB156" s="20"/>
      <c r="AC156" s="20"/>
      <c r="AD156" s="20"/>
      <c r="AE156" s="20"/>
      <c r="AR156" s="122" t="s">
        <v>167</v>
      </c>
      <c r="AT156" s="122" t="s">
        <v>163</v>
      </c>
      <c r="AU156" s="122" t="s">
        <v>84</v>
      </c>
      <c r="AY156" s="14" t="s">
        <v>160</v>
      </c>
      <c r="BE156" s="123">
        <f>IF(O156="základní",K156,0)</f>
        <v>0</v>
      </c>
      <c r="BF156" s="123">
        <f>IF(O156="snížená",K156,0)</f>
        <v>0</v>
      </c>
      <c r="BG156" s="123">
        <f>IF(O156="zákl. přenesená",K156,0)</f>
        <v>0</v>
      </c>
      <c r="BH156" s="123">
        <f>IF(O156="sníž. přenesená",K156,0)</f>
        <v>0</v>
      </c>
      <c r="BI156" s="123">
        <f>IF(O156="nulová",K156,0)</f>
        <v>0</v>
      </c>
      <c r="BJ156" s="14" t="s">
        <v>82</v>
      </c>
      <c r="BK156" s="123">
        <f>ROUND(P156*H156,2)</f>
        <v>0</v>
      </c>
      <c r="BL156" s="14" t="s">
        <v>168</v>
      </c>
      <c r="BM156" s="122" t="s">
        <v>227</v>
      </c>
    </row>
    <row r="157" spans="1:47" s="2" customFormat="1" ht="12">
      <c r="A157" s="20"/>
      <c r="B157" s="150"/>
      <c r="C157" s="42"/>
      <c r="D157" s="199" t="s">
        <v>169</v>
      </c>
      <c r="E157" s="42"/>
      <c r="F157" s="200" t="s">
        <v>226</v>
      </c>
      <c r="G157" s="42"/>
      <c r="H157" s="42"/>
      <c r="I157" s="201"/>
      <c r="J157" s="201"/>
      <c r="K157" s="151"/>
      <c r="L157" s="20"/>
      <c r="M157" s="21"/>
      <c r="N157" s="124"/>
      <c r="O157" s="125"/>
      <c r="P157" s="42"/>
      <c r="Q157" s="42"/>
      <c r="R157" s="42"/>
      <c r="S157" s="42"/>
      <c r="T157" s="42"/>
      <c r="U157" s="42"/>
      <c r="V157" s="42"/>
      <c r="W157" s="42"/>
      <c r="X157" s="43"/>
      <c r="Y157" s="20"/>
      <c r="Z157" s="20"/>
      <c r="AA157" s="20"/>
      <c r="AB157" s="20"/>
      <c r="AC157" s="20"/>
      <c r="AD157" s="20"/>
      <c r="AE157" s="20"/>
      <c r="AT157" s="14" t="s">
        <v>169</v>
      </c>
      <c r="AU157" s="14" t="s">
        <v>84</v>
      </c>
    </row>
    <row r="158" spans="1:65" s="2" customFormat="1" ht="24.2" customHeight="1">
      <c r="A158" s="20"/>
      <c r="B158" s="197"/>
      <c r="C158" s="109" t="s">
        <v>9</v>
      </c>
      <c r="D158" s="109" t="s">
        <v>163</v>
      </c>
      <c r="E158" s="110" t="s">
        <v>228</v>
      </c>
      <c r="F158" s="111" t="s">
        <v>229</v>
      </c>
      <c r="G158" s="112" t="s">
        <v>166</v>
      </c>
      <c r="H158" s="113">
        <v>2</v>
      </c>
      <c r="I158" s="114"/>
      <c r="J158" s="115"/>
      <c r="K158" s="198">
        <f>ROUND(P158*H158,2)</f>
        <v>0</v>
      </c>
      <c r="L158" s="180"/>
      <c r="M158" s="116"/>
      <c r="N158" s="117" t="s">
        <v>1</v>
      </c>
      <c r="O158" s="118" t="s">
        <v>37</v>
      </c>
      <c r="P158" s="119">
        <f>I158+J158</f>
        <v>0</v>
      </c>
      <c r="Q158" s="119">
        <f>ROUND(I158*H158,2)</f>
        <v>0</v>
      </c>
      <c r="R158" s="119">
        <f>ROUND(J158*H158,2)</f>
        <v>0</v>
      </c>
      <c r="S158" s="42"/>
      <c r="T158" s="120">
        <f>S158*H158</f>
        <v>0</v>
      </c>
      <c r="U158" s="120">
        <v>0</v>
      </c>
      <c r="V158" s="120">
        <f>U158*H158</f>
        <v>0</v>
      </c>
      <c r="W158" s="120">
        <v>0</v>
      </c>
      <c r="X158" s="121">
        <f>W158*H158</f>
        <v>0</v>
      </c>
      <c r="Y158" s="20"/>
      <c r="Z158" s="20"/>
      <c r="AA158" s="20"/>
      <c r="AB158" s="20"/>
      <c r="AC158" s="20"/>
      <c r="AD158" s="20"/>
      <c r="AE158" s="20"/>
      <c r="AR158" s="122" t="s">
        <v>167</v>
      </c>
      <c r="AT158" s="122" t="s">
        <v>163</v>
      </c>
      <c r="AU158" s="122" t="s">
        <v>84</v>
      </c>
      <c r="AY158" s="14" t="s">
        <v>160</v>
      </c>
      <c r="BE158" s="123">
        <f>IF(O158="základní",K158,0)</f>
        <v>0</v>
      </c>
      <c r="BF158" s="123">
        <f>IF(O158="snížená",K158,0)</f>
        <v>0</v>
      </c>
      <c r="BG158" s="123">
        <f>IF(O158="zákl. přenesená",K158,0)</f>
        <v>0</v>
      </c>
      <c r="BH158" s="123">
        <f>IF(O158="sníž. přenesená",K158,0)</f>
        <v>0</v>
      </c>
      <c r="BI158" s="123">
        <f>IF(O158="nulová",K158,0)</f>
        <v>0</v>
      </c>
      <c r="BJ158" s="14" t="s">
        <v>82</v>
      </c>
      <c r="BK158" s="123">
        <f>ROUND(P158*H158,2)</f>
        <v>0</v>
      </c>
      <c r="BL158" s="14" t="s">
        <v>168</v>
      </c>
      <c r="BM158" s="122" t="s">
        <v>230</v>
      </c>
    </row>
    <row r="159" spans="1:47" s="2" customFormat="1" ht="19.5">
      <c r="A159" s="20"/>
      <c r="B159" s="150"/>
      <c r="C159" s="42"/>
      <c r="D159" s="199" t="s">
        <v>169</v>
      </c>
      <c r="E159" s="42"/>
      <c r="F159" s="200" t="s">
        <v>229</v>
      </c>
      <c r="G159" s="42"/>
      <c r="H159" s="42"/>
      <c r="I159" s="201"/>
      <c r="J159" s="201"/>
      <c r="K159" s="151"/>
      <c r="L159" s="20"/>
      <c r="M159" s="21"/>
      <c r="N159" s="124"/>
      <c r="O159" s="125"/>
      <c r="P159" s="42"/>
      <c r="Q159" s="42"/>
      <c r="R159" s="42"/>
      <c r="S159" s="42"/>
      <c r="T159" s="42"/>
      <c r="U159" s="42"/>
      <c r="V159" s="42"/>
      <c r="W159" s="42"/>
      <c r="X159" s="43"/>
      <c r="Y159" s="20"/>
      <c r="Z159" s="20"/>
      <c r="AA159" s="20"/>
      <c r="AB159" s="20"/>
      <c r="AC159" s="20"/>
      <c r="AD159" s="20"/>
      <c r="AE159" s="20"/>
      <c r="AT159" s="14" t="s">
        <v>169</v>
      </c>
      <c r="AU159" s="14" t="s">
        <v>84</v>
      </c>
    </row>
    <row r="160" spans="1:65" s="2" customFormat="1" ht="16.5" customHeight="1">
      <c r="A160" s="20"/>
      <c r="B160" s="197"/>
      <c r="C160" s="109" t="s">
        <v>231</v>
      </c>
      <c r="D160" s="109" t="s">
        <v>163</v>
      </c>
      <c r="E160" s="110" t="s">
        <v>232</v>
      </c>
      <c r="F160" s="111" t="s">
        <v>233</v>
      </c>
      <c r="G160" s="112" t="s">
        <v>166</v>
      </c>
      <c r="H160" s="113">
        <v>2</v>
      </c>
      <c r="I160" s="114"/>
      <c r="J160" s="115"/>
      <c r="K160" s="198">
        <f>ROUND(P160*H160,2)</f>
        <v>0</v>
      </c>
      <c r="L160" s="180"/>
      <c r="M160" s="116"/>
      <c r="N160" s="117" t="s">
        <v>1</v>
      </c>
      <c r="O160" s="118" t="s">
        <v>37</v>
      </c>
      <c r="P160" s="119">
        <f>I160+J160</f>
        <v>0</v>
      </c>
      <c r="Q160" s="119">
        <f>ROUND(I160*H160,2)</f>
        <v>0</v>
      </c>
      <c r="R160" s="119">
        <f>ROUND(J160*H160,2)</f>
        <v>0</v>
      </c>
      <c r="S160" s="42"/>
      <c r="T160" s="120">
        <f>S160*H160</f>
        <v>0</v>
      </c>
      <c r="U160" s="120">
        <v>0</v>
      </c>
      <c r="V160" s="120">
        <f>U160*H160</f>
        <v>0</v>
      </c>
      <c r="W160" s="120">
        <v>0</v>
      </c>
      <c r="X160" s="121">
        <f>W160*H160</f>
        <v>0</v>
      </c>
      <c r="Y160" s="20"/>
      <c r="Z160" s="20"/>
      <c r="AA160" s="20"/>
      <c r="AB160" s="20"/>
      <c r="AC160" s="20"/>
      <c r="AD160" s="20"/>
      <c r="AE160" s="20"/>
      <c r="AR160" s="122" t="s">
        <v>167</v>
      </c>
      <c r="AT160" s="122" t="s">
        <v>163</v>
      </c>
      <c r="AU160" s="122" t="s">
        <v>84</v>
      </c>
      <c r="AY160" s="14" t="s">
        <v>160</v>
      </c>
      <c r="BE160" s="123">
        <f>IF(O160="základní",K160,0)</f>
        <v>0</v>
      </c>
      <c r="BF160" s="123">
        <f>IF(O160="snížená",K160,0)</f>
        <v>0</v>
      </c>
      <c r="BG160" s="123">
        <f>IF(O160="zákl. přenesená",K160,0)</f>
        <v>0</v>
      </c>
      <c r="BH160" s="123">
        <f>IF(O160="sníž. přenesená",K160,0)</f>
        <v>0</v>
      </c>
      <c r="BI160" s="123">
        <f>IF(O160="nulová",K160,0)</f>
        <v>0</v>
      </c>
      <c r="BJ160" s="14" t="s">
        <v>82</v>
      </c>
      <c r="BK160" s="123">
        <f>ROUND(P160*H160,2)</f>
        <v>0</v>
      </c>
      <c r="BL160" s="14" t="s">
        <v>168</v>
      </c>
      <c r="BM160" s="122" t="s">
        <v>234</v>
      </c>
    </row>
    <row r="161" spans="1:47" s="2" customFormat="1" ht="12">
      <c r="A161" s="20"/>
      <c r="B161" s="150"/>
      <c r="C161" s="42"/>
      <c r="D161" s="199" t="s">
        <v>169</v>
      </c>
      <c r="E161" s="42"/>
      <c r="F161" s="200" t="s">
        <v>233</v>
      </c>
      <c r="G161" s="42"/>
      <c r="H161" s="42"/>
      <c r="I161" s="201"/>
      <c r="J161" s="201"/>
      <c r="K161" s="151"/>
      <c r="L161" s="20"/>
      <c r="M161" s="21"/>
      <c r="N161" s="124"/>
      <c r="O161" s="125"/>
      <c r="P161" s="42"/>
      <c r="Q161" s="42"/>
      <c r="R161" s="42"/>
      <c r="S161" s="42"/>
      <c r="T161" s="42"/>
      <c r="U161" s="42"/>
      <c r="V161" s="42"/>
      <c r="W161" s="42"/>
      <c r="X161" s="43"/>
      <c r="Y161" s="20"/>
      <c r="Z161" s="20"/>
      <c r="AA161" s="20"/>
      <c r="AB161" s="20"/>
      <c r="AC161" s="20"/>
      <c r="AD161" s="20"/>
      <c r="AE161" s="20"/>
      <c r="AT161" s="14" t="s">
        <v>169</v>
      </c>
      <c r="AU161" s="14" t="s">
        <v>84</v>
      </c>
    </row>
    <row r="162" spans="1:65" s="2" customFormat="1" ht="24.2" customHeight="1">
      <c r="A162" s="20"/>
      <c r="B162" s="197"/>
      <c r="C162" s="109" t="s">
        <v>235</v>
      </c>
      <c r="D162" s="109" t="s">
        <v>163</v>
      </c>
      <c r="E162" s="110" t="s">
        <v>236</v>
      </c>
      <c r="F162" s="111" t="s">
        <v>222</v>
      </c>
      <c r="G162" s="112" t="s">
        <v>166</v>
      </c>
      <c r="H162" s="113">
        <v>2</v>
      </c>
      <c r="I162" s="114"/>
      <c r="J162" s="115"/>
      <c r="K162" s="198">
        <f>ROUND(P162*H162,2)</f>
        <v>0</v>
      </c>
      <c r="L162" s="180"/>
      <c r="M162" s="116"/>
      <c r="N162" s="117" t="s">
        <v>1</v>
      </c>
      <c r="O162" s="118" t="s">
        <v>37</v>
      </c>
      <c r="P162" s="119">
        <f>I162+J162</f>
        <v>0</v>
      </c>
      <c r="Q162" s="119">
        <f>ROUND(I162*H162,2)</f>
        <v>0</v>
      </c>
      <c r="R162" s="119">
        <f>ROUND(J162*H162,2)</f>
        <v>0</v>
      </c>
      <c r="S162" s="42"/>
      <c r="T162" s="120">
        <f>S162*H162</f>
        <v>0</v>
      </c>
      <c r="U162" s="120">
        <v>0</v>
      </c>
      <c r="V162" s="120">
        <f>U162*H162</f>
        <v>0</v>
      </c>
      <c r="W162" s="120">
        <v>0</v>
      </c>
      <c r="X162" s="121">
        <f>W162*H162</f>
        <v>0</v>
      </c>
      <c r="Y162" s="20"/>
      <c r="Z162" s="20"/>
      <c r="AA162" s="20"/>
      <c r="AB162" s="20"/>
      <c r="AC162" s="20"/>
      <c r="AD162" s="20"/>
      <c r="AE162" s="20"/>
      <c r="AR162" s="122" t="s">
        <v>167</v>
      </c>
      <c r="AT162" s="122" t="s">
        <v>163</v>
      </c>
      <c r="AU162" s="122" t="s">
        <v>84</v>
      </c>
      <c r="AY162" s="14" t="s">
        <v>160</v>
      </c>
      <c r="BE162" s="123">
        <f>IF(O162="základní",K162,0)</f>
        <v>0</v>
      </c>
      <c r="BF162" s="123">
        <f>IF(O162="snížená",K162,0)</f>
        <v>0</v>
      </c>
      <c r="BG162" s="123">
        <f>IF(O162="zákl. přenesená",K162,0)</f>
        <v>0</v>
      </c>
      <c r="BH162" s="123">
        <f>IF(O162="sníž. přenesená",K162,0)</f>
        <v>0</v>
      </c>
      <c r="BI162" s="123">
        <f>IF(O162="nulová",K162,0)</f>
        <v>0</v>
      </c>
      <c r="BJ162" s="14" t="s">
        <v>82</v>
      </c>
      <c r="BK162" s="123">
        <f>ROUND(P162*H162,2)</f>
        <v>0</v>
      </c>
      <c r="BL162" s="14" t="s">
        <v>168</v>
      </c>
      <c r="BM162" s="122" t="s">
        <v>237</v>
      </c>
    </row>
    <row r="163" spans="1:47" s="2" customFormat="1" ht="19.5">
      <c r="A163" s="20"/>
      <c r="B163" s="150"/>
      <c r="C163" s="42"/>
      <c r="D163" s="199" t="s">
        <v>169</v>
      </c>
      <c r="E163" s="42"/>
      <c r="F163" s="200" t="s">
        <v>222</v>
      </c>
      <c r="G163" s="42"/>
      <c r="H163" s="42"/>
      <c r="I163" s="201"/>
      <c r="J163" s="201"/>
      <c r="K163" s="151"/>
      <c r="L163" s="20"/>
      <c r="M163" s="21"/>
      <c r="N163" s="124"/>
      <c r="O163" s="125"/>
      <c r="P163" s="42"/>
      <c r="Q163" s="42"/>
      <c r="R163" s="42"/>
      <c r="S163" s="42"/>
      <c r="T163" s="42"/>
      <c r="U163" s="42"/>
      <c r="V163" s="42"/>
      <c r="W163" s="42"/>
      <c r="X163" s="43"/>
      <c r="Y163" s="20"/>
      <c r="Z163" s="20"/>
      <c r="AA163" s="20"/>
      <c r="AB163" s="20"/>
      <c r="AC163" s="20"/>
      <c r="AD163" s="20"/>
      <c r="AE163" s="20"/>
      <c r="AT163" s="14" t="s">
        <v>169</v>
      </c>
      <c r="AU163" s="14" t="s">
        <v>84</v>
      </c>
    </row>
    <row r="164" spans="1:65" s="2" customFormat="1" ht="21.75" customHeight="1">
      <c r="A164" s="20"/>
      <c r="B164" s="197"/>
      <c r="C164" s="109" t="s">
        <v>180</v>
      </c>
      <c r="D164" s="109" t="s">
        <v>163</v>
      </c>
      <c r="E164" s="110" t="s">
        <v>238</v>
      </c>
      <c r="F164" s="111" t="s">
        <v>239</v>
      </c>
      <c r="G164" s="112" t="s">
        <v>166</v>
      </c>
      <c r="H164" s="113">
        <v>3</v>
      </c>
      <c r="I164" s="114"/>
      <c r="J164" s="115"/>
      <c r="K164" s="198">
        <f>ROUND(P164*H164,2)</f>
        <v>0</v>
      </c>
      <c r="L164" s="180"/>
      <c r="M164" s="116"/>
      <c r="N164" s="117" t="s">
        <v>1</v>
      </c>
      <c r="O164" s="118" t="s">
        <v>37</v>
      </c>
      <c r="P164" s="119">
        <f>I164+J164</f>
        <v>0</v>
      </c>
      <c r="Q164" s="119">
        <f>ROUND(I164*H164,2)</f>
        <v>0</v>
      </c>
      <c r="R164" s="119">
        <f>ROUND(J164*H164,2)</f>
        <v>0</v>
      </c>
      <c r="S164" s="42"/>
      <c r="T164" s="120">
        <f>S164*H164</f>
        <v>0</v>
      </c>
      <c r="U164" s="120">
        <v>0</v>
      </c>
      <c r="V164" s="120">
        <f>U164*H164</f>
        <v>0</v>
      </c>
      <c r="W164" s="120">
        <v>0</v>
      </c>
      <c r="X164" s="121">
        <f>W164*H164</f>
        <v>0</v>
      </c>
      <c r="Y164" s="20"/>
      <c r="Z164" s="20"/>
      <c r="AA164" s="20"/>
      <c r="AB164" s="20"/>
      <c r="AC164" s="20"/>
      <c r="AD164" s="20"/>
      <c r="AE164" s="20"/>
      <c r="AR164" s="122" t="s">
        <v>167</v>
      </c>
      <c r="AT164" s="122" t="s">
        <v>163</v>
      </c>
      <c r="AU164" s="122" t="s">
        <v>84</v>
      </c>
      <c r="AY164" s="14" t="s">
        <v>160</v>
      </c>
      <c r="BE164" s="123">
        <f>IF(O164="základní",K164,0)</f>
        <v>0</v>
      </c>
      <c r="BF164" s="123">
        <f>IF(O164="snížená",K164,0)</f>
        <v>0</v>
      </c>
      <c r="BG164" s="123">
        <f>IF(O164="zákl. přenesená",K164,0)</f>
        <v>0</v>
      </c>
      <c r="BH164" s="123">
        <f>IF(O164="sníž. přenesená",K164,0)</f>
        <v>0</v>
      </c>
      <c r="BI164" s="123">
        <f>IF(O164="nulová",K164,0)</f>
        <v>0</v>
      </c>
      <c r="BJ164" s="14" t="s">
        <v>82</v>
      </c>
      <c r="BK164" s="123">
        <f>ROUND(P164*H164,2)</f>
        <v>0</v>
      </c>
      <c r="BL164" s="14" t="s">
        <v>168</v>
      </c>
      <c r="BM164" s="122" t="s">
        <v>240</v>
      </c>
    </row>
    <row r="165" spans="1:47" s="2" customFormat="1" ht="12">
      <c r="A165" s="20"/>
      <c r="B165" s="150"/>
      <c r="C165" s="42"/>
      <c r="D165" s="199" t="s">
        <v>169</v>
      </c>
      <c r="E165" s="42"/>
      <c r="F165" s="200" t="s">
        <v>239</v>
      </c>
      <c r="G165" s="42"/>
      <c r="H165" s="42"/>
      <c r="I165" s="201"/>
      <c r="J165" s="201"/>
      <c r="K165" s="151"/>
      <c r="L165" s="20"/>
      <c r="M165" s="21"/>
      <c r="N165" s="124"/>
      <c r="O165" s="125"/>
      <c r="P165" s="42"/>
      <c r="Q165" s="42"/>
      <c r="R165" s="42"/>
      <c r="S165" s="42"/>
      <c r="T165" s="42"/>
      <c r="U165" s="42"/>
      <c r="V165" s="42"/>
      <c r="W165" s="42"/>
      <c r="X165" s="43"/>
      <c r="Y165" s="20"/>
      <c r="Z165" s="20"/>
      <c r="AA165" s="20"/>
      <c r="AB165" s="20"/>
      <c r="AC165" s="20"/>
      <c r="AD165" s="20"/>
      <c r="AE165" s="20"/>
      <c r="AT165" s="14" t="s">
        <v>169</v>
      </c>
      <c r="AU165" s="14" t="s">
        <v>84</v>
      </c>
    </row>
    <row r="166" spans="1:65" s="2" customFormat="1" ht="16.5" customHeight="1">
      <c r="A166" s="20"/>
      <c r="B166" s="197"/>
      <c r="C166" s="109" t="s">
        <v>241</v>
      </c>
      <c r="D166" s="109" t="s">
        <v>163</v>
      </c>
      <c r="E166" s="110" t="s">
        <v>242</v>
      </c>
      <c r="F166" s="111" t="s">
        <v>243</v>
      </c>
      <c r="G166" s="112" t="s">
        <v>166</v>
      </c>
      <c r="H166" s="113">
        <v>3</v>
      </c>
      <c r="I166" s="114"/>
      <c r="J166" s="115"/>
      <c r="K166" s="198">
        <f>ROUND(P166*H166,2)</f>
        <v>0</v>
      </c>
      <c r="L166" s="180"/>
      <c r="M166" s="116"/>
      <c r="N166" s="117" t="s">
        <v>1</v>
      </c>
      <c r="O166" s="118" t="s">
        <v>37</v>
      </c>
      <c r="P166" s="119">
        <f>I166+J166</f>
        <v>0</v>
      </c>
      <c r="Q166" s="119">
        <f>ROUND(I166*H166,2)</f>
        <v>0</v>
      </c>
      <c r="R166" s="119">
        <f>ROUND(J166*H166,2)</f>
        <v>0</v>
      </c>
      <c r="S166" s="42"/>
      <c r="T166" s="120">
        <f>S166*H166</f>
        <v>0</v>
      </c>
      <c r="U166" s="120">
        <v>0</v>
      </c>
      <c r="V166" s="120">
        <f>U166*H166</f>
        <v>0</v>
      </c>
      <c r="W166" s="120">
        <v>0</v>
      </c>
      <c r="X166" s="121">
        <f>W166*H166</f>
        <v>0</v>
      </c>
      <c r="Y166" s="20"/>
      <c r="Z166" s="20"/>
      <c r="AA166" s="20"/>
      <c r="AB166" s="20"/>
      <c r="AC166" s="20"/>
      <c r="AD166" s="20"/>
      <c r="AE166" s="20"/>
      <c r="AR166" s="122" t="s">
        <v>167</v>
      </c>
      <c r="AT166" s="122" t="s">
        <v>163</v>
      </c>
      <c r="AU166" s="122" t="s">
        <v>84</v>
      </c>
      <c r="AY166" s="14" t="s">
        <v>160</v>
      </c>
      <c r="BE166" s="123">
        <f>IF(O166="základní",K166,0)</f>
        <v>0</v>
      </c>
      <c r="BF166" s="123">
        <f>IF(O166="snížená",K166,0)</f>
        <v>0</v>
      </c>
      <c r="BG166" s="123">
        <f>IF(O166="zákl. přenesená",K166,0)</f>
        <v>0</v>
      </c>
      <c r="BH166" s="123">
        <f>IF(O166="sníž. přenesená",K166,0)</f>
        <v>0</v>
      </c>
      <c r="BI166" s="123">
        <f>IF(O166="nulová",K166,0)</f>
        <v>0</v>
      </c>
      <c r="BJ166" s="14" t="s">
        <v>82</v>
      </c>
      <c r="BK166" s="123">
        <f>ROUND(P166*H166,2)</f>
        <v>0</v>
      </c>
      <c r="BL166" s="14" t="s">
        <v>168</v>
      </c>
      <c r="BM166" s="122" t="s">
        <v>244</v>
      </c>
    </row>
    <row r="167" spans="1:47" s="2" customFormat="1" ht="12">
      <c r="A167" s="20"/>
      <c r="B167" s="150"/>
      <c r="C167" s="42"/>
      <c r="D167" s="199" t="s">
        <v>169</v>
      </c>
      <c r="E167" s="42"/>
      <c r="F167" s="200" t="s">
        <v>245</v>
      </c>
      <c r="G167" s="42"/>
      <c r="H167" s="42"/>
      <c r="I167" s="201"/>
      <c r="J167" s="201"/>
      <c r="K167" s="151"/>
      <c r="L167" s="20"/>
      <c r="M167" s="21"/>
      <c r="N167" s="124"/>
      <c r="O167" s="125"/>
      <c r="P167" s="42"/>
      <c r="Q167" s="42"/>
      <c r="R167" s="42"/>
      <c r="S167" s="42"/>
      <c r="T167" s="42"/>
      <c r="U167" s="42"/>
      <c r="V167" s="42"/>
      <c r="W167" s="42"/>
      <c r="X167" s="43"/>
      <c r="Y167" s="20"/>
      <c r="Z167" s="20"/>
      <c r="AA167" s="20"/>
      <c r="AB167" s="20"/>
      <c r="AC167" s="20"/>
      <c r="AD167" s="20"/>
      <c r="AE167" s="20"/>
      <c r="AT167" s="14" t="s">
        <v>169</v>
      </c>
      <c r="AU167" s="14" t="s">
        <v>84</v>
      </c>
    </row>
    <row r="168" spans="1:65" s="2" customFormat="1" ht="16.5" customHeight="1">
      <c r="A168" s="20"/>
      <c r="B168" s="197"/>
      <c r="C168" s="109" t="s">
        <v>246</v>
      </c>
      <c r="D168" s="109" t="s">
        <v>163</v>
      </c>
      <c r="E168" s="110" t="s">
        <v>247</v>
      </c>
      <c r="F168" s="111" t="s">
        <v>248</v>
      </c>
      <c r="G168" s="112" t="s">
        <v>166</v>
      </c>
      <c r="H168" s="113">
        <v>2</v>
      </c>
      <c r="I168" s="114"/>
      <c r="J168" s="115"/>
      <c r="K168" s="198">
        <f>ROUND(P168*H168,2)</f>
        <v>0</v>
      </c>
      <c r="L168" s="180"/>
      <c r="M168" s="116"/>
      <c r="N168" s="117" t="s">
        <v>1</v>
      </c>
      <c r="O168" s="118" t="s">
        <v>37</v>
      </c>
      <c r="P168" s="119">
        <f>I168+J168</f>
        <v>0</v>
      </c>
      <c r="Q168" s="119">
        <f>ROUND(I168*H168,2)</f>
        <v>0</v>
      </c>
      <c r="R168" s="119">
        <f>ROUND(J168*H168,2)</f>
        <v>0</v>
      </c>
      <c r="S168" s="42"/>
      <c r="T168" s="120">
        <f>S168*H168</f>
        <v>0</v>
      </c>
      <c r="U168" s="120">
        <v>0</v>
      </c>
      <c r="V168" s="120">
        <f>U168*H168</f>
        <v>0</v>
      </c>
      <c r="W168" s="120">
        <v>0</v>
      </c>
      <c r="X168" s="121">
        <f>W168*H168</f>
        <v>0</v>
      </c>
      <c r="Y168" s="20"/>
      <c r="Z168" s="20"/>
      <c r="AA168" s="20"/>
      <c r="AB168" s="20"/>
      <c r="AC168" s="20"/>
      <c r="AD168" s="20"/>
      <c r="AE168" s="20"/>
      <c r="AR168" s="122" t="s">
        <v>167</v>
      </c>
      <c r="AT168" s="122" t="s">
        <v>163</v>
      </c>
      <c r="AU168" s="122" t="s">
        <v>84</v>
      </c>
      <c r="AY168" s="14" t="s">
        <v>160</v>
      </c>
      <c r="BE168" s="123">
        <f>IF(O168="základní",K168,0)</f>
        <v>0</v>
      </c>
      <c r="BF168" s="123">
        <f>IF(O168="snížená",K168,0)</f>
        <v>0</v>
      </c>
      <c r="BG168" s="123">
        <f>IF(O168="zákl. přenesená",K168,0)</f>
        <v>0</v>
      </c>
      <c r="BH168" s="123">
        <f>IF(O168="sníž. přenesená",K168,0)</f>
        <v>0</v>
      </c>
      <c r="BI168" s="123">
        <f>IF(O168="nulová",K168,0)</f>
        <v>0</v>
      </c>
      <c r="BJ168" s="14" t="s">
        <v>82</v>
      </c>
      <c r="BK168" s="123">
        <f>ROUND(P168*H168,2)</f>
        <v>0</v>
      </c>
      <c r="BL168" s="14" t="s">
        <v>168</v>
      </c>
      <c r="BM168" s="122" t="s">
        <v>249</v>
      </c>
    </row>
    <row r="169" spans="1:47" s="2" customFormat="1" ht="12">
      <c r="A169" s="20"/>
      <c r="B169" s="150"/>
      <c r="C169" s="42"/>
      <c r="D169" s="199" t="s">
        <v>169</v>
      </c>
      <c r="E169" s="42"/>
      <c r="F169" s="200" t="s">
        <v>248</v>
      </c>
      <c r="G169" s="42"/>
      <c r="H169" s="42"/>
      <c r="I169" s="201"/>
      <c r="J169" s="201"/>
      <c r="K169" s="151"/>
      <c r="L169" s="20"/>
      <c r="M169" s="21"/>
      <c r="N169" s="124"/>
      <c r="O169" s="125"/>
      <c r="P169" s="42"/>
      <c r="Q169" s="42"/>
      <c r="R169" s="42"/>
      <c r="S169" s="42"/>
      <c r="T169" s="42"/>
      <c r="U169" s="42"/>
      <c r="V169" s="42"/>
      <c r="W169" s="42"/>
      <c r="X169" s="43"/>
      <c r="Y169" s="20"/>
      <c r="Z169" s="20"/>
      <c r="AA169" s="20"/>
      <c r="AB169" s="20"/>
      <c r="AC169" s="20"/>
      <c r="AD169" s="20"/>
      <c r="AE169" s="20"/>
      <c r="AT169" s="14" t="s">
        <v>169</v>
      </c>
      <c r="AU169" s="14" t="s">
        <v>84</v>
      </c>
    </row>
    <row r="170" spans="2:63" s="12" customFormat="1" ht="22.9" customHeight="1">
      <c r="B170" s="190"/>
      <c r="C170" s="103"/>
      <c r="D170" s="191" t="s">
        <v>73</v>
      </c>
      <c r="E170" s="195" t="s">
        <v>250</v>
      </c>
      <c r="F170" s="195" t="s">
        <v>251</v>
      </c>
      <c r="G170" s="103"/>
      <c r="H170" s="103"/>
      <c r="I170" s="193"/>
      <c r="J170" s="193"/>
      <c r="K170" s="196">
        <f>BK170</f>
        <v>0</v>
      </c>
      <c r="M170" s="100"/>
      <c r="N170" s="102"/>
      <c r="O170" s="103"/>
      <c r="P170" s="103"/>
      <c r="Q170" s="104">
        <f>SUM(Q171:Q203)</f>
        <v>0</v>
      </c>
      <c r="R170" s="104">
        <f>SUM(R171:R203)</f>
        <v>0</v>
      </c>
      <c r="S170" s="103"/>
      <c r="T170" s="105">
        <f>SUM(T171:T203)</f>
        <v>0</v>
      </c>
      <c r="U170" s="103"/>
      <c r="V170" s="105">
        <f>SUM(V171:V203)</f>
        <v>0</v>
      </c>
      <c r="W170" s="103"/>
      <c r="X170" s="106">
        <f>SUM(X171:X203)</f>
        <v>0</v>
      </c>
      <c r="AR170" s="101" t="s">
        <v>82</v>
      </c>
      <c r="AT170" s="107" t="s">
        <v>73</v>
      </c>
      <c r="AU170" s="107" t="s">
        <v>82</v>
      </c>
      <c r="AY170" s="101" t="s">
        <v>160</v>
      </c>
      <c r="BK170" s="108">
        <f>SUM(BK171:BK203)</f>
        <v>0</v>
      </c>
    </row>
    <row r="171" spans="1:65" s="2" customFormat="1" ht="24.2" customHeight="1">
      <c r="A171" s="20"/>
      <c r="B171" s="197"/>
      <c r="C171" s="109" t="s">
        <v>8</v>
      </c>
      <c r="D171" s="109" t="s">
        <v>163</v>
      </c>
      <c r="E171" s="110" t="s">
        <v>252</v>
      </c>
      <c r="F171" s="111" t="s">
        <v>253</v>
      </c>
      <c r="G171" s="112" t="s">
        <v>166</v>
      </c>
      <c r="H171" s="113">
        <v>1</v>
      </c>
      <c r="I171" s="114"/>
      <c r="J171" s="115"/>
      <c r="K171" s="198">
        <f>ROUND(P171*H171,2)</f>
        <v>0</v>
      </c>
      <c r="L171" s="180"/>
      <c r="M171" s="116"/>
      <c r="N171" s="117" t="s">
        <v>1</v>
      </c>
      <c r="O171" s="118" t="s">
        <v>37</v>
      </c>
      <c r="P171" s="119">
        <f>I171+J171</f>
        <v>0</v>
      </c>
      <c r="Q171" s="119">
        <f>ROUND(I171*H171,2)</f>
        <v>0</v>
      </c>
      <c r="R171" s="119">
        <f>ROUND(J171*H171,2)</f>
        <v>0</v>
      </c>
      <c r="S171" s="42"/>
      <c r="T171" s="120">
        <f>S171*H171</f>
        <v>0</v>
      </c>
      <c r="U171" s="120">
        <v>0</v>
      </c>
      <c r="V171" s="120">
        <f>U171*H171</f>
        <v>0</v>
      </c>
      <c r="W171" s="120">
        <v>0</v>
      </c>
      <c r="X171" s="121">
        <f>W171*H171</f>
        <v>0</v>
      </c>
      <c r="Y171" s="20"/>
      <c r="Z171" s="20"/>
      <c r="AA171" s="20"/>
      <c r="AB171" s="20"/>
      <c r="AC171" s="20"/>
      <c r="AD171" s="20"/>
      <c r="AE171" s="20"/>
      <c r="AR171" s="122" t="s">
        <v>167</v>
      </c>
      <c r="AT171" s="122" t="s">
        <v>163</v>
      </c>
      <c r="AU171" s="122" t="s">
        <v>84</v>
      </c>
      <c r="AY171" s="14" t="s">
        <v>160</v>
      </c>
      <c r="BE171" s="123">
        <f>IF(O171="základní",K171,0)</f>
        <v>0</v>
      </c>
      <c r="BF171" s="123">
        <f>IF(O171="snížená",K171,0)</f>
        <v>0</v>
      </c>
      <c r="BG171" s="123">
        <f>IF(O171="zákl. přenesená",K171,0)</f>
        <v>0</v>
      </c>
      <c r="BH171" s="123">
        <f>IF(O171="sníž. přenesená",K171,0)</f>
        <v>0</v>
      </c>
      <c r="BI171" s="123">
        <f>IF(O171="nulová",K171,0)</f>
        <v>0</v>
      </c>
      <c r="BJ171" s="14" t="s">
        <v>82</v>
      </c>
      <c r="BK171" s="123">
        <f>ROUND(P171*H171,2)</f>
        <v>0</v>
      </c>
      <c r="BL171" s="14" t="s">
        <v>168</v>
      </c>
      <c r="BM171" s="122" t="s">
        <v>254</v>
      </c>
    </row>
    <row r="172" spans="1:47" s="2" customFormat="1" ht="19.5">
      <c r="A172" s="20"/>
      <c r="B172" s="150"/>
      <c r="C172" s="42"/>
      <c r="D172" s="199" t="s">
        <v>169</v>
      </c>
      <c r="E172" s="42"/>
      <c r="F172" s="200" t="s">
        <v>253</v>
      </c>
      <c r="G172" s="42"/>
      <c r="H172" s="42"/>
      <c r="I172" s="201"/>
      <c r="J172" s="201"/>
      <c r="K172" s="151"/>
      <c r="L172" s="20"/>
      <c r="M172" s="21"/>
      <c r="N172" s="124"/>
      <c r="O172" s="125"/>
      <c r="P172" s="42"/>
      <c r="Q172" s="42"/>
      <c r="R172" s="42"/>
      <c r="S172" s="42"/>
      <c r="T172" s="42"/>
      <c r="U172" s="42"/>
      <c r="V172" s="42"/>
      <c r="W172" s="42"/>
      <c r="X172" s="43"/>
      <c r="Y172" s="20"/>
      <c r="Z172" s="20"/>
      <c r="AA172" s="20"/>
      <c r="AB172" s="20"/>
      <c r="AC172" s="20"/>
      <c r="AD172" s="20"/>
      <c r="AE172" s="20"/>
      <c r="AT172" s="14" t="s">
        <v>169</v>
      </c>
      <c r="AU172" s="14" t="s">
        <v>84</v>
      </c>
    </row>
    <row r="173" spans="1:47" s="2" customFormat="1" ht="117">
      <c r="A173" s="20"/>
      <c r="B173" s="150"/>
      <c r="C173" s="42"/>
      <c r="D173" s="199" t="s">
        <v>171</v>
      </c>
      <c r="E173" s="42"/>
      <c r="F173" s="202" t="s">
        <v>439</v>
      </c>
      <c r="G173" s="42"/>
      <c r="H173" s="42"/>
      <c r="I173" s="201"/>
      <c r="J173" s="201"/>
      <c r="K173" s="151"/>
      <c r="L173" s="20"/>
      <c r="M173" s="21"/>
      <c r="N173" s="124"/>
      <c r="O173" s="125"/>
      <c r="P173" s="42"/>
      <c r="Q173" s="42"/>
      <c r="R173" s="42"/>
      <c r="S173" s="42"/>
      <c r="T173" s="42"/>
      <c r="U173" s="42"/>
      <c r="V173" s="42"/>
      <c r="W173" s="42"/>
      <c r="X173" s="43"/>
      <c r="Y173" s="20"/>
      <c r="Z173" s="20"/>
      <c r="AA173" s="20"/>
      <c r="AB173" s="20"/>
      <c r="AC173" s="20"/>
      <c r="AD173" s="20"/>
      <c r="AE173" s="20"/>
      <c r="AT173" s="14" t="s">
        <v>171</v>
      </c>
      <c r="AU173" s="14" t="s">
        <v>84</v>
      </c>
    </row>
    <row r="174" spans="1:65" s="2" customFormat="1" ht="16.5" customHeight="1">
      <c r="A174" s="20"/>
      <c r="B174" s="197"/>
      <c r="C174" s="109" t="s">
        <v>256</v>
      </c>
      <c r="D174" s="109" t="s">
        <v>163</v>
      </c>
      <c r="E174" s="110" t="s">
        <v>257</v>
      </c>
      <c r="F174" s="111" t="s">
        <v>258</v>
      </c>
      <c r="G174" s="112" t="s">
        <v>166</v>
      </c>
      <c r="H174" s="113">
        <v>1</v>
      </c>
      <c r="I174" s="114"/>
      <c r="J174" s="115"/>
      <c r="K174" s="198">
        <f>ROUND(P174*H174,2)</f>
        <v>0</v>
      </c>
      <c r="L174" s="180"/>
      <c r="M174" s="116"/>
      <c r="N174" s="117" t="s">
        <v>1</v>
      </c>
      <c r="O174" s="118" t="s">
        <v>37</v>
      </c>
      <c r="P174" s="119">
        <f>I174+J174</f>
        <v>0</v>
      </c>
      <c r="Q174" s="119">
        <f>ROUND(I174*H174,2)</f>
        <v>0</v>
      </c>
      <c r="R174" s="119">
        <f>ROUND(J174*H174,2)</f>
        <v>0</v>
      </c>
      <c r="S174" s="42"/>
      <c r="T174" s="120">
        <f>S174*H174</f>
        <v>0</v>
      </c>
      <c r="U174" s="120">
        <v>0</v>
      </c>
      <c r="V174" s="120">
        <f>U174*H174</f>
        <v>0</v>
      </c>
      <c r="W174" s="120">
        <v>0</v>
      </c>
      <c r="X174" s="121">
        <f>W174*H174</f>
        <v>0</v>
      </c>
      <c r="Y174" s="20"/>
      <c r="Z174" s="20"/>
      <c r="AA174" s="20"/>
      <c r="AB174" s="20"/>
      <c r="AC174" s="20"/>
      <c r="AD174" s="20"/>
      <c r="AE174" s="20"/>
      <c r="AR174" s="122" t="s">
        <v>167</v>
      </c>
      <c r="AT174" s="122" t="s">
        <v>163</v>
      </c>
      <c r="AU174" s="122" t="s">
        <v>84</v>
      </c>
      <c r="AY174" s="14" t="s">
        <v>160</v>
      </c>
      <c r="BE174" s="123">
        <f>IF(O174="základní",K174,0)</f>
        <v>0</v>
      </c>
      <c r="BF174" s="123">
        <f>IF(O174="snížená",K174,0)</f>
        <v>0</v>
      </c>
      <c r="BG174" s="123">
        <f>IF(O174="zákl. přenesená",K174,0)</f>
        <v>0</v>
      </c>
      <c r="BH174" s="123">
        <f>IF(O174="sníž. přenesená",K174,0)</f>
        <v>0</v>
      </c>
      <c r="BI174" s="123">
        <f>IF(O174="nulová",K174,0)</f>
        <v>0</v>
      </c>
      <c r="BJ174" s="14" t="s">
        <v>82</v>
      </c>
      <c r="BK174" s="123">
        <f>ROUND(P174*H174,2)</f>
        <v>0</v>
      </c>
      <c r="BL174" s="14" t="s">
        <v>168</v>
      </c>
      <c r="BM174" s="122" t="s">
        <v>259</v>
      </c>
    </row>
    <row r="175" spans="1:47" s="2" customFormat="1" ht="12">
      <c r="A175" s="20"/>
      <c r="B175" s="150"/>
      <c r="C175" s="42"/>
      <c r="D175" s="199" t="s">
        <v>169</v>
      </c>
      <c r="E175" s="42"/>
      <c r="F175" s="200" t="s">
        <v>258</v>
      </c>
      <c r="G175" s="42"/>
      <c r="H175" s="42"/>
      <c r="I175" s="201"/>
      <c r="J175" s="201"/>
      <c r="K175" s="151"/>
      <c r="L175" s="20"/>
      <c r="M175" s="21"/>
      <c r="N175" s="124"/>
      <c r="O175" s="125"/>
      <c r="P175" s="42"/>
      <c r="Q175" s="42"/>
      <c r="R175" s="42"/>
      <c r="S175" s="42"/>
      <c r="T175" s="42"/>
      <c r="U175" s="42"/>
      <c r="V175" s="42"/>
      <c r="W175" s="42"/>
      <c r="X175" s="43"/>
      <c r="Y175" s="20"/>
      <c r="Z175" s="20"/>
      <c r="AA175" s="20"/>
      <c r="AB175" s="20"/>
      <c r="AC175" s="20"/>
      <c r="AD175" s="20"/>
      <c r="AE175" s="20"/>
      <c r="AT175" s="14" t="s">
        <v>169</v>
      </c>
      <c r="AU175" s="14" t="s">
        <v>84</v>
      </c>
    </row>
    <row r="176" spans="1:47" s="2" customFormat="1" ht="341.25">
      <c r="A176" s="20"/>
      <c r="B176" s="150"/>
      <c r="C176" s="42"/>
      <c r="D176" s="199" t="s">
        <v>171</v>
      </c>
      <c r="E176" s="42"/>
      <c r="F176" s="202" t="s">
        <v>483</v>
      </c>
      <c r="G176" s="42"/>
      <c r="H176" s="42"/>
      <c r="I176" s="201"/>
      <c r="J176" s="201"/>
      <c r="K176" s="151"/>
      <c r="L176" s="20"/>
      <c r="M176" s="21"/>
      <c r="N176" s="124"/>
      <c r="O176" s="125"/>
      <c r="P176" s="42"/>
      <c r="Q176" s="42"/>
      <c r="R176" s="42"/>
      <c r="S176" s="42"/>
      <c r="T176" s="42"/>
      <c r="U176" s="42"/>
      <c r="V176" s="42"/>
      <c r="W176" s="42"/>
      <c r="X176" s="43"/>
      <c r="Y176" s="20"/>
      <c r="Z176" s="20"/>
      <c r="AA176" s="20"/>
      <c r="AB176" s="20"/>
      <c r="AC176" s="20"/>
      <c r="AD176" s="20"/>
      <c r="AE176" s="20"/>
      <c r="AT176" s="14" t="s">
        <v>171</v>
      </c>
      <c r="AU176" s="14" t="s">
        <v>84</v>
      </c>
    </row>
    <row r="177" spans="1:65" s="2" customFormat="1" ht="21.75" customHeight="1">
      <c r="A177" s="20"/>
      <c r="B177" s="197"/>
      <c r="C177" s="109" t="s">
        <v>260</v>
      </c>
      <c r="D177" s="109" t="s">
        <v>163</v>
      </c>
      <c r="E177" s="110" t="s">
        <v>261</v>
      </c>
      <c r="F177" s="111" t="s">
        <v>262</v>
      </c>
      <c r="G177" s="112" t="s">
        <v>166</v>
      </c>
      <c r="H177" s="113">
        <v>1</v>
      </c>
      <c r="I177" s="114"/>
      <c r="J177" s="115"/>
      <c r="K177" s="198">
        <f>ROUND(P177*H177,2)</f>
        <v>0</v>
      </c>
      <c r="L177" s="180"/>
      <c r="M177" s="116"/>
      <c r="N177" s="117" t="s">
        <v>1</v>
      </c>
      <c r="O177" s="118" t="s">
        <v>37</v>
      </c>
      <c r="P177" s="119">
        <f>I177+J177</f>
        <v>0</v>
      </c>
      <c r="Q177" s="119">
        <f>ROUND(I177*H177,2)</f>
        <v>0</v>
      </c>
      <c r="R177" s="119">
        <f>ROUND(J177*H177,2)</f>
        <v>0</v>
      </c>
      <c r="S177" s="42"/>
      <c r="T177" s="120">
        <f>S177*H177</f>
        <v>0</v>
      </c>
      <c r="U177" s="120">
        <v>0</v>
      </c>
      <c r="V177" s="120">
        <f>U177*H177</f>
        <v>0</v>
      </c>
      <c r="W177" s="120">
        <v>0</v>
      </c>
      <c r="X177" s="121">
        <f>W177*H177</f>
        <v>0</v>
      </c>
      <c r="Y177" s="20"/>
      <c r="Z177" s="20"/>
      <c r="AA177" s="20"/>
      <c r="AB177" s="20"/>
      <c r="AC177" s="20"/>
      <c r="AD177" s="20"/>
      <c r="AE177" s="20"/>
      <c r="AR177" s="122" t="s">
        <v>167</v>
      </c>
      <c r="AT177" s="122" t="s">
        <v>163</v>
      </c>
      <c r="AU177" s="122" t="s">
        <v>84</v>
      </c>
      <c r="AY177" s="14" t="s">
        <v>160</v>
      </c>
      <c r="BE177" s="123">
        <f>IF(O177="základní",K177,0)</f>
        <v>0</v>
      </c>
      <c r="BF177" s="123">
        <f>IF(O177="snížená",K177,0)</f>
        <v>0</v>
      </c>
      <c r="BG177" s="123">
        <f>IF(O177="zákl. přenesená",K177,0)</f>
        <v>0</v>
      </c>
      <c r="BH177" s="123">
        <f>IF(O177="sníž. přenesená",K177,0)</f>
        <v>0</v>
      </c>
      <c r="BI177" s="123">
        <f>IF(O177="nulová",K177,0)</f>
        <v>0</v>
      </c>
      <c r="BJ177" s="14" t="s">
        <v>82</v>
      </c>
      <c r="BK177" s="123">
        <f>ROUND(P177*H177,2)</f>
        <v>0</v>
      </c>
      <c r="BL177" s="14" t="s">
        <v>168</v>
      </c>
      <c r="BM177" s="122" t="s">
        <v>263</v>
      </c>
    </row>
    <row r="178" spans="1:47" s="2" customFormat="1" ht="12">
      <c r="A178" s="20"/>
      <c r="B178" s="150"/>
      <c r="C178" s="42"/>
      <c r="D178" s="199" t="s">
        <v>169</v>
      </c>
      <c r="E178" s="42"/>
      <c r="F178" s="200" t="s">
        <v>262</v>
      </c>
      <c r="G178" s="42"/>
      <c r="H178" s="42"/>
      <c r="I178" s="201"/>
      <c r="J178" s="201"/>
      <c r="K178" s="151"/>
      <c r="L178" s="20"/>
      <c r="M178" s="21"/>
      <c r="N178" s="124"/>
      <c r="O178" s="125"/>
      <c r="P178" s="42"/>
      <c r="Q178" s="42"/>
      <c r="R178" s="42"/>
      <c r="S178" s="42"/>
      <c r="T178" s="42"/>
      <c r="U178" s="42"/>
      <c r="V178" s="42"/>
      <c r="W178" s="42"/>
      <c r="X178" s="43"/>
      <c r="Y178" s="20"/>
      <c r="Z178" s="20"/>
      <c r="AA178" s="20"/>
      <c r="AB178" s="20"/>
      <c r="AC178" s="20"/>
      <c r="AD178" s="20"/>
      <c r="AE178" s="20"/>
      <c r="AT178" s="14" t="s">
        <v>169</v>
      </c>
      <c r="AU178" s="14" t="s">
        <v>84</v>
      </c>
    </row>
    <row r="179" spans="1:47" s="2" customFormat="1" ht="48.75">
      <c r="A179" s="20"/>
      <c r="B179" s="150"/>
      <c r="C179" s="42"/>
      <c r="D179" s="199" t="s">
        <v>171</v>
      </c>
      <c r="E179" s="42"/>
      <c r="F179" s="202" t="s">
        <v>487</v>
      </c>
      <c r="G179" s="42"/>
      <c r="H179" s="42"/>
      <c r="I179" s="201"/>
      <c r="J179" s="201"/>
      <c r="K179" s="151"/>
      <c r="L179" s="20"/>
      <c r="M179" s="21"/>
      <c r="N179" s="124"/>
      <c r="O179" s="125"/>
      <c r="P179" s="42"/>
      <c r="Q179" s="42"/>
      <c r="R179" s="42"/>
      <c r="S179" s="42"/>
      <c r="T179" s="42"/>
      <c r="U179" s="42"/>
      <c r="V179" s="42"/>
      <c r="W179" s="42"/>
      <c r="X179" s="43"/>
      <c r="Y179" s="20"/>
      <c r="Z179" s="20"/>
      <c r="AA179" s="20"/>
      <c r="AB179" s="20"/>
      <c r="AC179" s="20"/>
      <c r="AD179" s="20"/>
      <c r="AE179" s="20"/>
      <c r="AT179" s="14" t="s">
        <v>171</v>
      </c>
      <c r="AU179" s="14" t="s">
        <v>84</v>
      </c>
    </row>
    <row r="180" spans="1:65" s="2" customFormat="1" ht="24.2" customHeight="1">
      <c r="A180" s="20"/>
      <c r="B180" s="197"/>
      <c r="C180" s="109" t="s">
        <v>264</v>
      </c>
      <c r="D180" s="109" t="s">
        <v>163</v>
      </c>
      <c r="E180" s="110" t="s">
        <v>265</v>
      </c>
      <c r="F180" s="111" t="s">
        <v>266</v>
      </c>
      <c r="G180" s="112" t="s">
        <v>166</v>
      </c>
      <c r="H180" s="113">
        <v>1</v>
      </c>
      <c r="I180" s="114"/>
      <c r="J180" s="115"/>
      <c r="K180" s="198">
        <f>ROUND(P180*H180,2)</f>
        <v>0</v>
      </c>
      <c r="L180" s="180"/>
      <c r="M180" s="116"/>
      <c r="N180" s="117" t="s">
        <v>1</v>
      </c>
      <c r="O180" s="118" t="s">
        <v>37</v>
      </c>
      <c r="P180" s="119">
        <f>I180+J180</f>
        <v>0</v>
      </c>
      <c r="Q180" s="119">
        <f>ROUND(I180*H180,2)</f>
        <v>0</v>
      </c>
      <c r="R180" s="119">
        <f>ROUND(J180*H180,2)</f>
        <v>0</v>
      </c>
      <c r="S180" s="42"/>
      <c r="T180" s="120">
        <f>S180*H180</f>
        <v>0</v>
      </c>
      <c r="U180" s="120">
        <v>0</v>
      </c>
      <c r="V180" s="120">
        <f>U180*H180</f>
        <v>0</v>
      </c>
      <c r="W180" s="120">
        <v>0</v>
      </c>
      <c r="X180" s="121">
        <f>W180*H180</f>
        <v>0</v>
      </c>
      <c r="Y180" s="20"/>
      <c r="Z180" s="20"/>
      <c r="AA180" s="20"/>
      <c r="AB180" s="20"/>
      <c r="AC180" s="20"/>
      <c r="AD180" s="20"/>
      <c r="AE180" s="20"/>
      <c r="AR180" s="122" t="s">
        <v>167</v>
      </c>
      <c r="AT180" s="122" t="s">
        <v>163</v>
      </c>
      <c r="AU180" s="122" t="s">
        <v>84</v>
      </c>
      <c r="AY180" s="14" t="s">
        <v>160</v>
      </c>
      <c r="BE180" s="123">
        <f>IF(O180="základní",K180,0)</f>
        <v>0</v>
      </c>
      <c r="BF180" s="123">
        <f>IF(O180="snížená",K180,0)</f>
        <v>0</v>
      </c>
      <c r="BG180" s="123">
        <f>IF(O180="zákl. přenesená",K180,0)</f>
        <v>0</v>
      </c>
      <c r="BH180" s="123">
        <f>IF(O180="sníž. přenesená",K180,0)</f>
        <v>0</v>
      </c>
      <c r="BI180" s="123">
        <f>IF(O180="nulová",K180,0)</f>
        <v>0</v>
      </c>
      <c r="BJ180" s="14" t="s">
        <v>82</v>
      </c>
      <c r="BK180" s="123">
        <f>ROUND(P180*H180,2)</f>
        <v>0</v>
      </c>
      <c r="BL180" s="14" t="s">
        <v>168</v>
      </c>
      <c r="BM180" s="122" t="s">
        <v>267</v>
      </c>
    </row>
    <row r="181" spans="1:47" s="2" customFormat="1" ht="12">
      <c r="A181" s="20"/>
      <c r="B181" s="150"/>
      <c r="C181" s="42"/>
      <c r="D181" s="199" t="s">
        <v>169</v>
      </c>
      <c r="E181" s="42"/>
      <c r="F181" s="200" t="s">
        <v>266</v>
      </c>
      <c r="G181" s="42"/>
      <c r="H181" s="42"/>
      <c r="I181" s="201"/>
      <c r="J181" s="201"/>
      <c r="K181" s="151"/>
      <c r="L181" s="20"/>
      <c r="M181" s="21"/>
      <c r="N181" s="124"/>
      <c r="O181" s="125"/>
      <c r="P181" s="42"/>
      <c r="Q181" s="42"/>
      <c r="R181" s="42"/>
      <c r="S181" s="42"/>
      <c r="T181" s="42"/>
      <c r="U181" s="42"/>
      <c r="V181" s="42"/>
      <c r="W181" s="42"/>
      <c r="X181" s="43"/>
      <c r="Y181" s="20"/>
      <c r="Z181" s="20"/>
      <c r="AA181" s="20"/>
      <c r="AB181" s="20"/>
      <c r="AC181" s="20"/>
      <c r="AD181" s="20"/>
      <c r="AE181" s="20"/>
      <c r="AT181" s="14" t="s">
        <v>169</v>
      </c>
      <c r="AU181" s="14" t="s">
        <v>84</v>
      </c>
    </row>
    <row r="182" spans="1:47" s="2" customFormat="1" ht="48.75">
      <c r="A182" s="20"/>
      <c r="B182" s="150"/>
      <c r="C182" s="42"/>
      <c r="D182" s="199" t="s">
        <v>171</v>
      </c>
      <c r="E182" s="42"/>
      <c r="F182" s="202" t="s">
        <v>486</v>
      </c>
      <c r="G182" s="42"/>
      <c r="H182" s="42"/>
      <c r="I182" s="201"/>
      <c r="J182" s="201"/>
      <c r="K182" s="151"/>
      <c r="L182" s="20"/>
      <c r="M182" s="21"/>
      <c r="N182" s="124"/>
      <c r="O182" s="125"/>
      <c r="P182" s="42"/>
      <c r="Q182" s="42"/>
      <c r="R182" s="42"/>
      <c r="S182" s="42"/>
      <c r="T182" s="42"/>
      <c r="U182" s="42"/>
      <c r="V182" s="42"/>
      <c r="W182" s="42"/>
      <c r="X182" s="43"/>
      <c r="Y182" s="20"/>
      <c r="Z182" s="20"/>
      <c r="AA182" s="20"/>
      <c r="AB182" s="20"/>
      <c r="AC182" s="20"/>
      <c r="AD182" s="20"/>
      <c r="AE182" s="20"/>
      <c r="AT182" s="14" t="s">
        <v>171</v>
      </c>
      <c r="AU182" s="14" t="s">
        <v>84</v>
      </c>
    </row>
    <row r="183" spans="1:65" s="2" customFormat="1" ht="16.5" customHeight="1">
      <c r="A183" s="20"/>
      <c r="B183" s="197"/>
      <c r="C183" s="109" t="s">
        <v>268</v>
      </c>
      <c r="D183" s="109" t="s">
        <v>163</v>
      </c>
      <c r="E183" s="110" t="s">
        <v>269</v>
      </c>
      <c r="F183" s="111" t="s">
        <v>491</v>
      </c>
      <c r="G183" s="112" t="s">
        <v>166</v>
      </c>
      <c r="H183" s="113">
        <v>1</v>
      </c>
      <c r="I183" s="114"/>
      <c r="J183" s="115"/>
      <c r="K183" s="198">
        <f>ROUND(P183*H183,2)</f>
        <v>0</v>
      </c>
      <c r="L183" s="180"/>
      <c r="M183" s="116"/>
      <c r="N183" s="117" t="s">
        <v>1</v>
      </c>
      <c r="O183" s="118" t="s">
        <v>37</v>
      </c>
      <c r="P183" s="119">
        <f>I183+J183</f>
        <v>0</v>
      </c>
      <c r="Q183" s="119">
        <f>ROUND(I183*H183,2)</f>
        <v>0</v>
      </c>
      <c r="R183" s="119">
        <f>ROUND(J183*H183,2)</f>
        <v>0</v>
      </c>
      <c r="S183" s="42"/>
      <c r="T183" s="120">
        <f>S183*H183</f>
        <v>0</v>
      </c>
      <c r="U183" s="120">
        <v>0</v>
      </c>
      <c r="V183" s="120">
        <f>U183*H183</f>
        <v>0</v>
      </c>
      <c r="W183" s="120">
        <v>0</v>
      </c>
      <c r="X183" s="121">
        <f>W183*H183</f>
        <v>0</v>
      </c>
      <c r="Y183" s="20"/>
      <c r="Z183" s="20"/>
      <c r="AA183" s="20"/>
      <c r="AB183" s="20"/>
      <c r="AC183" s="20"/>
      <c r="AD183" s="20"/>
      <c r="AE183" s="20"/>
      <c r="AR183" s="122" t="s">
        <v>167</v>
      </c>
      <c r="AT183" s="122" t="s">
        <v>163</v>
      </c>
      <c r="AU183" s="122" t="s">
        <v>84</v>
      </c>
      <c r="AY183" s="14" t="s">
        <v>160</v>
      </c>
      <c r="BE183" s="123">
        <f>IF(O183="základní",K183,0)</f>
        <v>0</v>
      </c>
      <c r="BF183" s="123">
        <f>IF(O183="snížená",K183,0)</f>
        <v>0</v>
      </c>
      <c r="BG183" s="123">
        <f>IF(O183="zákl. přenesená",K183,0)</f>
        <v>0</v>
      </c>
      <c r="BH183" s="123">
        <f>IF(O183="sníž. přenesená",K183,0)</f>
        <v>0</v>
      </c>
      <c r="BI183" s="123">
        <f>IF(O183="nulová",K183,0)</f>
        <v>0</v>
      </c>
      <c r="BJ183" s="14" t="s">
        <v>82</v>
      </c>
      <c r="BK183" s="123">
        <f>ROUND(P183*H183,2)</f>
        <v>0</v>
      </c>
      <c r="BL183" s="14" t="s">
        <v>168</v>
      </c>
      <c r="BM183" s="122" t="s">
        <v>270</v>
      </c>
    </row>
    <row r="184" spans="1:47" s="2" customFormat="1" ht="58.5">
      <c r="A184" s="20"/>
      <c r="B184" s="150"/>
      <c r="C184" s="42"/>
      <c r="D184" s="199" t="s">
        <v>169</v>
      </c>
      <c r="E184" s="42"/>
      <c r="F184" s="200" t="s">
        <v>492</v>
      </c>
      <c r="G184" s="42"/>
      <c r="H184" s="42"/>
      <c r="I184" s="201"/>
      <c r="J184" s="201"/>
      <c r="K184" s="151"/>
      <c r="L184" s="20"/>
      <c r="M184" s="21"/>
      <c r="N184" s="124"/>
      <c r="O184" s="125"/>
      <c r="P184" s="42"/>
      <c r="Q184" s="42"/>
      <c r="R184" s="42"/>
      <c r="S184" s="42"/>
      <c r="T184" s="42"/>
      <c r="U184" s="42"/>
      <c r="V184" s="42"/>
      <c r="W184" s="42"/>
      <c r="X184" s="43"/>
      <c r="Y184" s="20"/>
      <c r="Z184" s="20"/>
      <c r="AA184" s="20"/>
      <c r="AB184" s="20"/>
      <c r="AC184" s="20"/>
      <c r="AD184" s="20"/>
      <c r="AE184" s="20"/>
      <c r="AT184" s="14" t="s">
        <v>169</v>
      </c>
      <c r="AU184" s="14" t="s">
        <v>84</v>
      </c>
    </row>
    <row r="185" spans="1:65" s="2" customFormat="1" ht="16.5" customHeight="1">
      <c r="A185" s="20"/>
      <c r="B185" s="197"/>
      <c r="C185" s="109" t="s">
        <v>189</v>
      </c>
      <c r="D185" s="109" t="s">
        <v>163</v>
      </c>
      <c r="E185" s="110" t="s">
        <v>271</v>
      </c>
      <c r="F185" s="111" t="s">
        <v>272</v>
      </c>
      <c r="G185" s="112" t="s">
        <v>166</v>
      </c>
      <c r="H185" s="113">
        <v>1</v>
      </c>
      <c r="I185" s="114"/>
      <c r="J185" s="115"/>
      <c r="K185" s="198">
        <f>ROUND(P185*H185,2)</f>
        <v>0</v>
      </c>
      <c r="L185" s="180"/>
      <c r="M185" s="116"/>
      <c r="N185" s="117" t="s">
        <v>1</v>
      </c>
      <c r="O185" s="118" t="s">
        <v>37</v>
      </c>
      <c r="P185" s="119">
        <f>I185+J185</f>
        <v>0</v>
      </c>
      <c r="Q185" s="119">
        <f>ROUND(I185*H185,2)</f>
        <v>0</v>
      </c>
      <c r="R185" s="119">
        <f>ROUND(J185*H185,2)</f>
        <v>0</v>
      </c>
      <c r="S185" s="42"/>
      <c r="T185" s="120">
        <f>S185*H185</f>
        <v>0</v>
      </c>
      <c r="U185" s="120">
        <v>0</v>
      </c>
      <c r="V185" s="120">
        <f>U185*H185</f>
        <v>0</v>
      </c>
      <c r="W185" s="120">
        <v>0</v>
      </c>
      <c r="X185" s="121">
        <f>W185*H185</f>
        <v>0</v>
      </c>
      <c r="Y185" s="20"/>
      <c r="Z185" s="20"/>
      <c r="AA185" s="20"/>
      <c r="AB185" s="20"/>
      <c r="AC185" s="20"/>
      <c r="AD185" s="20"/>
      <c r="AE185" s="20"/>
      <c r="AR185" s="122" t="s">
        <v>167</v>
      </c>
      <c r="AT185" s="122" t="s">
        <v>163</v>
      </c>
      <c r="AU185" s="122" t="s">
        <v>84</v>
      </c>
      <c r="AY185" s="14" t="s">
        <v>160</v>
      </c>
      <c r="BE185" s="123">
        <f>IF(O185="základní",K185,0)</f>
        <v>0</v>
      </c>
      <c r="BF185" s="123">
        <f>IF(O185="snížená",K185,0)</f>
        <v>0</v>
      </c>
      <c r="BG185" s="123">
        <f>IF(O185="zákl. přenesená",K185,0)</f>
        <v>0</v>
      </c>
      <c r="BH185" s="123">
        <f>IF(O185="sníž. přenesená",K185,0)</f>
        <v>0</v>
      </c>
      <c r="BI185" s="123">
        <f>IF(O185="nulová",K185,0)</f>
        <v>0</v>
      </c>
      <c r="BJ185" s="14" t="s">
        <v>82</v>
      </c>
      <c r="BK185" s="123">
        <f>ROUND(P185*H185,2)</f>
        <v>0</v>
      </c>
      <c r="BL185" s="14" t="s">
        <v>168</v>
      </c>
      <c r="BM185" s="122" t="s">
        <v>273</v>
      </c>
    </row>
    <row r="186" spans="1:47" s="2" customFormat="1" ht="12">
      <c r="A186" s="20"/>
      <c r="B186" s="150"/>
      <c r="C186" s="42"/>
      <c r="D186" s="199" t="s">
        <v>169</v>
      </c>
      <c r="E186" s="42"/>
      <c r="F186" s="200" t="s">
        <v>272</v>
      </c>
      <c r="G186" s="42"/>
      <c r="H186" s="42"/>
      <c r="I186" s="201"/>
      <c r="J186" s="201"/>
      <c r="K186" s="151"/>
      <c r="L186" s="20"/>
      <c r="M186" s="21"/>
      <c r="N186" s="124"/>
      <c r="O186" s="125"/>
      <c r="P186" s="42"/>
      <c r="Q186" s="42"/>
      <c r="R186" s="42"/>
      <c r="S186" s="42"/>
      <c r="T186" s="42"/>
      <c r="U186" s="42"/>
      <c r="V186" s="42"/>
      <c r="W186" s="42"/>
      <c r="X186" s="43"/>
      <c r="Y186" s="20"/>
      <c r="Z186" s="20"/>
      <c r="AA186" s="20"/>
      <c r="AB186" s="20"/>
      <c r="AC186" s="20"/>
      <c r="AD186" s="20"/>
      <c r="AE186" s="20"/>
      <c r="AT186" s="14" t="s">
        <v>169</v>
      </c>
      <c r="AU186" s="14" t="s">
        <v>84</v>
      </c>
    </row>
    <row r="187" spans="1:65" s="2" customFormat="1" ht="21.75" customHeight="1">
      <c r="A187" s="20"/>
      <c r="B187" s="197"/>
      <c r="C187" s="109" t="s">
        <v>274</v>
      </c>
      <c r="D187" s="109" t="s">
        <v>163</v>
      </c>
      <c r="E187" s="110" t="s">
        <v>275</v>
      </c>
      <c r="F187" s="111" t="s">
        <v>276</v>
      </c>
      <c r="G187" s="112" t="s">
        <v>277</v>
      </c>
      <c r="H187" s="113">
        <v>305</v>
      </c>
      <c r="I187" s="114"/>
      <c r="J187" s="115"/>
      <c r="K187" s="198">
        <f>ROUND(P187*H187,2)</f>
        <v>0</v>
      </c>
      <c r="L187" s="180"/>
      <c r="M187" s="116"/>
      <c r="N187" s="117" t="s">
        <v>1</v>
      </c>
      <c r="O187" s="118" t="s">
        <v>37</v>
      </c>
      <c r="P187" s="119">
        <f>I187+J187</f>
        <v>0</v>
      </c>
      <c r="Q187" s="119">
        <f>ROUND(I187*H187,2)</f>
        <v>0</v>
      </c>
      <c r="R187" s="119">
        <f>ROUND(J187*H187,2)</f>
        <v>0</v>
      </c>
      <c r="S187" s="42"/>
      <c r="T187" s="120">
        <f>S187*H187</f>
        <v>0</v>
      </c>
      <c r="U187" s="120">
        <v>0</v>
      </c>
      <c r="V187" s="120">
        <f>U187*H187</f>
        <v>0</v>
      </c>
      <c r="W187" s="120">
        <v>0</v>
      </c>
      <c r="X187" s="121">
        <f>W187*H187</f>
        <v>0</v>
      </c>
      <c r="Y187" s="20"/>
      <c r="Z187" s="20"/>
      <c r="AA187" s="20"/>
      <c r="AB187" s="20"/>
      <c r="AC187" s="20"/>
      <c r="AD187" s="20"/>
      <c r="AE187" s="20"/>
      <c r="AR187" s="122" t="s">
        <v>167</v>
      </c>
      <c r="AT187" s="122" t="s">
        <v>163</v>
      </c>
      <c r="AU187" s="122" t="s">
        <v>84</v>
      </c>
      <c r="AY187" s="14" t="s">
        <v>160</v>
      </c>
      <c r="BE187" s="123">
        <f>IF(O187="základní",K187,0)</f>
        <v>0</v>
      </c>
      <c r="BF187" s="123">
        <f>IF(O187="snížená",K187,0)</f>
        <v>0</v>
      </c>
      <c r="BG187" s="123">
        <f>IF(O187="zákl. přenesená",K187,0)</f>
        <v>0</v>
      </c>
      <c r="BH187" s="123">
        <f>IF(O187="sníž. přenesená",K187,0)</f>
        <v>0</v>
      </c>
      <c r="BI187" s="123">
        <f>IF(O187="nulová",K187,0)</f>
        <v>0</v>
      </c>
      <c r="BJ187" s="14" t="s">
        <v>82</v>
      </c>
      <c r="BK187" s="123">
        <f>ROUND(P187*H187,2)</f>
        <v>0</v>
      </c>
      <c r="BL187" s="14" t="s">
        <v>168</v>
      </c>
      <c r="BM187" s="122" t="s">
        <v>278</v>
      </c>
    </row>
    <row r="188" spans="1:47" s="2" customFormat="1" ht="12">
      <c r="A188" s="20"/>
      <c r="B188" s="150"/>
      <c r="C188" s="42"/>
      <c r="D188" s="199" t="s">
        <v>169</v>
      </c>
      <c r="E188" s="42"/>
      <c r="F188" s="200" t="s">
        <v>276</v>
      </c>
      <c r="G188" s="42"/>
      <c r="H188" s="42"/>
      <c r="I188" s="201"/>
      <c r="J188" s="201"/>
      <c r="K188" s="151"/>
      <c r="L188" s="20"/>
      <c r="M188" s="21"/>
      <c r="N188" s="124"/>
      <c r="O188" s="125"/>
      <c r="P188" s="42"/>
      <c r="Q188" s="42"/>
      <c r="R188" s="42"/>
      <c r="S188" s="42"/>
      <c r="T188" s="42"/>
      <c r="U188" s="42"/>
      <c r="V188" s="42"/>
      <c r="W188" s="42"/>
      <c r="X188" s="43"/>
      <c r="Y188" s="20"/>
      <c r="Z188" s="20"/>
      <c r="AA188" s="20"/>
      <c r="AB188" s="20"/>
      <c r="AC188" s="20"/>
      <c r="AD188" s="20"/>
      <c r="AE188" s="20"/>
      <c r="AT188" s="14" t="s">
        <v>169</v>
      </c>
      <c r="AU188" s="14" t="s">
        <v>84</v>
      </c>
    </row>
    <row r="189" spans="1:65" s="2" customFormat="1" ht="16.5" customHeight="1">
      <c r="A189" s="20"/>
      <c r="B189" s="197"/>
      <c r="C189" s="109" t="s">
        <v>279</v>
      </c>
      <c r="D189" s="109" t="s">
        <v>163</v>
      </c>
      <c r="E189" s="110" t="s">
        <v>280</v>
      </c>
      <c r="F189" s="111" t="s">
        <v>281</v>
      </c>
      <c r="G189" s="112" t="s">
        <v>277</v>
      </c>
      <c r="H189" s="113">
        <v>100</v>
      </c>
      <c r="I189" s="114"/>
      <c r="J189" s="115"/>
      <c r="K189" s="198">
        <f>ROUND(P189*H189,2)</f>
        <v>0</v>
      </c>
      <c r="L189" s="180"/>
      <c r="M189" s="116"/>
      <c r="N189" s="117" t="s">
        <v>1</v>
      </c>
      <c r="O189" s="118" t="s">
        <v>37</v>
      </c>
      <c r="P189" s="119">
        <f>I189+J189</f>
        <v>0</v>
      </c>
      <c r="Q189" s="119">
        <f>ROUND(I189*H189,2)</f>
        <v>0</v>
      </c>
      <c r="R189" s="119">
        <f>ROUND(J189*H189,2)</f>
        <v>0</v>
      </c>
      <c r="S189" s="42"/>
      <c r="T189" s="120">
        <f>S189*H189</f>
        <v>0</v>
      </c>
      <c r="U189" s="120">
        <v>0</v>
      </c>
      <c r="V189" s="120">
        <f>U189*H189</f>
        <v>0</v>
      </c>
      <c r="W189" s="120">
        <v>0</v>
      </c>
      <c r="X189" s="121">
        <f>W189*H189</f>
        <v>0</v>
      </c>
      <c r="Y189" s="20"/>
      <c r="Z189" s="20"/>
      <c r="AA189" s="20"/>
      <c r="AB189" s="20"/>
      <c r="AC189" s="20"/>
      <c r="AD189" s="20"/>
      <c r="AE189" s="20"/>
      <c r="AR189" s="122" t="s">
        <v>167</v>
      </c>
      <c r="AT189" s="122" t="s">
        <v>163</v>
      </c>
      <c r="AU189" s="122" t="s">
        <v>84</v>
      </c>
      <c r="AY189" s="14" t="s">
        <v>160</v>
      </c>
      <c r="BE189" s="123">
        <f>IF(O189="základní",K189,0)</f>
        <v>0</v>
      </c>
      <c r="BF189" s="123">
        <f>IF(O189="snížená",K189,0)</f>
        <v>0</v>
      </c>
      <c r="BG189" s="123">
        <f>IF(O189="zákl. přenesená",K189,0)</f>
        <v>0</v>
      </c>
      <c r="BH189" s="123">
        <f>IF(O189="sníž. přenesená",K189,0)</f>
        <v>0</v>
      </c>
      <c r="BI189" s="123">
        <f>IF(O189="nulová",K189,0)</f>
        <v>0</v>
      </c>
      <c r="BJ189" s="14" t="s">
        <v>82</v>
      </c>
      <c r="BK189" s="123">
        <f>ROUND(P189*H189,2)</f>
        <v>0</v>
      </c>
      <c r="BL189" s="14" t="s">
        <v>168</v>
      </c>
      <c r="BM189" s="122" t="s">
        <v>282</v>
      </c>
    </row>
    <row r="190" spans="1:47" s="2" customFormat="1" ht="12">
      <c r="A190" s="20"/>
      <c r="B190" s="150"/>
      <c r="C190" s="42"/>
      <c r="D190" s="199" t="s">
        <v>169</v>
      </c>
      <c r="E190" s="42"/>
      <c r="F190" s="200" t="s">
        <v>281</v>
      </c>
      <c r="G190" s="42"/>
      <c r="H190" s="42"/>
      <c r="I190" s="201"/>
      <c r="J190" s="201"/>
      <c r="K190" s="151"/>
      <c r="L190" s="20"/>
      <c r="M190" s="21"/>
      <c r="N190" s="124"/>
      <c r="O190" s="125"/>
      <c r="P190" s="42"/>
      <c r="Q190" s="42"/>
      <c r="R190" s="42"/>
      <c r="S190" s="42"/>
      <c r="T190" s="42"/>
      <c r="U190" s="42"/>
      <c r="V190" s="42"/>
      <c r="W190" s="42"/>
      <c r="X190" s="43"/>
      <c r="Y190" s="20"/>
      <c r="Z190" s="20"/>
      <c r="AA190" s="20"/>
      <c r="AB190" s="20"/>
      <c r="AC190" s="20"/>
      <c r="AD190" s="20"/>
      <c r="AE190" s="20"/>
      <c r="AT190" s="14" t="s">
        <v>169</v>
      </c>
      <c r="AU190" s="14" t="s">
        <v>84</v>
      </c>
    </row>
    <row r="191" spans="1:65" s="2" customFormat="1" ht="24.2" customHeight="1">
      <c r="A191" s="20"/>
      <c r="B191" s="197"/>
      <c r="C191" s="109" t="s">
        <v>283</v>
      </c>
      <c r="D191" s="109" t="s">
        <v>163</v>
      </c>
      <c r="E191" s="110" t="s">
        <v>284</v>
      </c>
      <c r="F191" s="111" t="s">
        <v>285</v>
      </c>
      <c r="G191" s="112" t="s">
        <v>286</v>
      </c>
      <c r="H191" s="113">
        <v>1</v>
      </c>
      <c r="I191" s="114"/>
      <c r="J191" s="115"/>
      <c r="K191" s="198">
        <f>ROUND(P191*H191,2)</f>
        <v>0</v>
      </c>
      <c r="L191" s="180"/>
      <c r="M191" s="116"/>
      <c r="N191" s="117" t="s">
        <v>1</v>
      </c>
      <c r="O191" s="118" t="s">
        <v>37</v>
      </c>
      <c r="P191" s="119">
        <f>I191+J191</f>
        <v>0</v>
      </c>
      <c r="Q191" s="119">
        <f>ROUND(I191*H191,2)</f>
        <v>0</v>
      </c>
      <c r="R191" s="119">
        <f>ROUND(J191*H191,2)</f>
        <v>0</v>
      </c>
      <c r="S191" s="42"/>
      <c r="T191" s="120">
        <f>S191*H191</f>
        <v>0</v>
      </c>
      <c r="U191" s="120">
        <v>0</v>
      </c>
      <c r="V191" s="120">
        <f>U191*H191</f>
        <v>0</v>
      </c>
      <c r="W191" s="120">
        <v>0</v>
      </c>
      <c r="X191" s="121">
        <f>W191*H191</f>
        <v>0</v>
      </c>
      <c r="Y191" s="20"/>
      <c r="Z191" s="20"/>
      <c r="AA191" s="20"/>
      <c r="AB191" s="20"/>
      <c r="AC191" s="20"/>
      <c r="AD191" s="20"/>
      <c r="AE191" s="20"/>
      <c r="AR191" s="122" t="s">
        <v>167</v>
      </c>
      <c r="AT191" s="122" t="s">
        <v>163</v>
      </c>
      <c r="AU191" s="122" t="s">
        <v>84</v>
      </c>
      <c r="AY191" s="14" t="s">
        <v>160</v>
      </c>
      <c r="BE191" s="123">
        <f>IF(O191="základní",K191,0)</f>
        <v>0</v>
      </c>
      <c r="BF191" s="123">
        <f>IF(O191="snížená",K191,0)</f>
        <v>0</v>
      </c>
      <c r="BG191" s="123">
        <f>IF(O191="zákl. přenesená",K191,0)</f>
        <v>0</v>
      </c>
      <c r="BH191" s="123">
        <f>IF(O191="sníž. přenesená",K191,0)</f>
        <v>0</v>
      </c>
      <c r="BI191" s="123">
        <f>IF(O191="nulová",K191,0)</f>
        <v>0</v>
      </c>
      <c r="BJ191" s="14" t="s">
        <v>82</v>
      </c>
      <c r="BK191" s="123">
        <f>ROUND(P191*H191,2)</f>
        <v>0</v>
      </c>
      <c r="BL191" s="14" t="s">
        <v>168</v>
      </c>
      <c r="BM191" s="122" t="s">
        <v>287</v>
      </c>
    </row>
    <row r="192" spans="1:47" s="2" customFormat="1" ht="12">
      <c r="A192" s="20"/>
      <c r="B192" s="150"/>
      <c r="C192" s="42"/>
      <c r="D192" s="199" t="s">
        <v>169</v>
      </c>
      <c r="E192" s="42"/>
      <c r="F192" s="200" t="s">
        <v>285</v>
      </c>
      <c r="G192" s="42"/>
      <c r="H192" s="42"/>
      <c r="I192" s="201"/>
      <c r="J192" s="201"/>
      <c r="K192" s="151"/>
      <c r="L192" s="20"/>
      <c r="M192" s="21"/>
      <c r="N192" s="124"/>
      <c r="O192" s="125"/>
      <c r="P192" s="42"/>
      <c r="Q192" s="42"/>
      <c r="R192" s="42"/>
      <c r="S192" s="42"/>
      <c r="T192" s="42"/>
      <c r="U192" s="42"/>
      <c r="V192" s="42"/>
      <c r="W192" s="42"/>
      <c r="X192" s="43"/>
      <c r="Y192" s="20"/>
      <c r="Z192" s="20"/>
      <c r="AA192" s="20"/>
      <c r="AB192" s="20"/>
      <c r="AC192" s="20"/>
      <c r="AD192" s="20"/>
      <c r="AE192" s="20"/>
      <c r="AT192" s="14" t="s">
        <v>169</v>
      </c>
      <c r="AU192" s="14" t="s">
        <v>84</v>
      </c>
    </row>
    <row r="193" spans="1:65" s="2" customFormat="1" ht="24.2" customHeight="1">
      <c r="A193" s="20"/>
      <c r="B193" s="197"/>
      <c r="C193" s="109" t="s">
        <v>254</v>
      </c>
      <c r="D193" s="109" t="s">
        <v>163</v>
      </c>
      <c r="E193" s="110" t="s">
        <v>288</v>
      </c>
      <c r="F193" s="111" t="s">
        <v>289</v>
      </c>
      <c r="G193" s="112" t="s">
        <v>166</v>
      </c>
      <c r="H193" s="113">
        <v>1</v>
      </c>
      <c r="I193" s="114"/>
      <c r="J193" s="115"/>
      <c r="K193" s="198">
        <f>ROUND(P193*H193,2)</f>
        <v>0</v>
      </c>
      <c r="L193" s="180"/>
      <c r="M193" s="116"/>
      <c r="N193" s="117" t="s">
        <v>1</v>
      </c>
      <c r="O193" s="118" t="s">
        <v>37</v>
      </c>
      <c r="P193" s="119">
        <f>I193+J193</f>
        <v>0</v>
      </c>
      <c r="Q193" s="119">
        <f>ROUND(I193*H193,2)</f>
        <v>0</v>
      </c>
      <c r="R193" s="119">
        <f>ROUND(J193*H193,2)</f>
        <v>0</v>
      </c>
      <c r="S193" s="42"/>
      <c r="T193" s="120">
        <f>S193*H193</f>
        <v>0</v>
      </c>
      <c r="U193" s="120">
        <v>0</v>
      </c>
      <c r="V193" s="120">
        <f>U193*H193</f>
        <v>0</v>
      </c>
      <c r="W193" s="120">
        <v>0</v>
      </c>
      <c r="X193" s="121">
        <f>W193*H193</f>
        <v>0</v>
      </c>
      <c r="Y193" s="20"/>
      <c r="Z193" s="20"/>
      <c r="AA193" s="20"/>
      <c r="AB193" s="20"/>
      <c r="AC193" s="20"/>
      <c r="AD193" s="20"/>
      <c r="AE193" s="20"/>
      <c r="AR193" s="122" t="s">
        <v>167</v>
      </c>
      <c r="AT193" s="122" t="s">
        <v>163</v>
      </c>
      <c r="AU193" s="122" t="s">
        <v>84</v>
      </c>
      <c r="AY193" s="14" t="s">
        <v>160</v>
      </c>
      <c r="BE193" s="123">
        <f>IF(O193="základní",K193,0)</f>
        <v>0</v>
      </c>
      <c r="BF193" s="123">
        <f>IF(O193="snížená",K193,0)</f>
        <v>0</v>
      </c>
      <c r="BG193" s="123">
        <f>IF(O193="zákl. přenesená",K193,0)</f>
        <v>0</v>
      </c>
      <c r="BH193" s="123">
        <f>IF(O193="sníž. přenesená",K193,0)</f>
        <v>0</v>
      </c>
      <c r="BI193" s="123">
        <f>IF(O193="nulová",K193,0)</f>
        <v>0</v>
      </c>
      <c r="BJ193" s="14" t="s">
        <v>82</v>
      </c>
      <c r="BK193" s="123">
        <f>ROUND(P193*H193,2)</f>
        <v>0</v>
      </c>
      <c r="BL193" s="14" t="s">
        <v>168</v>
      </c>
      <c r="BM193" s="122" t="s">
        <v>290</v>
      </c>
    </row>
    <row r="194" spans="1:47" s="2" customFormat="1" ht="12">
      <c r="A194" s="20"/>
      <c r="B194" s="150"/>
      <c r="C194" s="42"/>
      <c r="D194" s="199" t="s">
        <v>169</v>
      </c>
      <c r="E194" s="42"/>
      <c r="F194" s="200" t="s">
        <v>289</v>
      </c>
      <c r="G194" s="42"/>
      <c r="H194" s="42"/>
      <c r="I194" s="201"/>
      <c r="J194" s="201"/>
      <c r="K194" s="151"/>
      <c r="L194" s="20"/>
      <c r="M194" s="21"/>
      <c r="N194" s="124"/>
      <c r="O194" s="125"/>
      <c r="P194" s="42"/>
      <c r="Q194" s="42"/>
      <c r="R194" s="42"/>
      <c r="S194" s="42"/>
      <c r="T194" s="42"/>
      <c r="U194" s="42"/>
      <c r="V194" s="42"/>
      <c r="W194" s="42"/>
      <c r="X194" s="43"/>
      <c r="Y194" s="20"/>
      <c r="Z194" s="20"/>
      <c r="AA194" s="20"/>
      <c r="AB194" s="20"/>
      <c r="AC194" s="20"/>
      <c r="AD194" s="20"/>
      <c r="AE194" s="20"/>
      <c r="AT194" s="14" t="s">
        <v>169</v>
      </c>
      <c r="AU194" s="14" t="s">
        <v>84</v>
      </c>
    </row>
    <row r="195" spans="1:65" s="2" customFormat="1" ht="16.5" customHeight="1">
      <c r="A195" s="20"/>
      <c r="B195" s="197"/>
      <c r="C195" s="109" t="s">
        <v>291</v>
      </c>
      <c r="D195" s="109" t="s">
        <v>163</v>
      </c>
      <c r="E195" s="110" t="s">
        <v>292</v>
      </c>
      <c r="F195" s="111" t="s">
        <v>293</v>
      </c>
      <c r="G195" s="112" t="s">
        <v>166</v>
      </c>
      <c r="H195" s="113">
        <v>1</v>
      </c>
      <c r="I195" s="114"/>
      <c r="J195" s="115"/>
      <c r="K195" s="198">
        <f>ROUND(P195*H195,2)</f>
        <v>0</v>
      </c>
      <c r="L195" s="180"/>
      <c r="M195" s="116"/>
      <c r="N195" s="117" t="s">
        <v>1</v>
      </c>
      <c r="O195" s="118" t="s">
        <v>37</v>
      </c>
      <c r="P195" s="119">
        <f>I195+J195</f>
        <v>0</v>
      </c>
      <c r="Q195" s="119">
        <f>ROUND(I195*H195,2)</f>
        <v>0</v>
      </c>
      <c r="R195" s="119">
        <f>ROUND(J195*H195,2)</f>
        <v>0</v>
      </c>
      <c r="S195" s="42"/>
      <c r="T195" s="120">
        <f>S195*H195</f>
        <v>0</v>
      </c>
      <c r="U195" s="120">
        <v>0</v>
      </c>
      <c r="V195" s="120">
        <f>U195*H195</f>
        <v>0</v>
      </c>
      <c r="W195" s="120">
        <v>0</v>
      </c>
      <c r="X195" s="121">
        <f>W195*H195</f>
        <v>0</v>
      </c>
      <c r="Y195" s="20"/>
      <c r="Z195" s="20"/>
      <c r="AA195" s="20"/>
      <c r="AB195" s="20"/>
      <c r="AC195" s="20"/>
      <c r="AD195" s="20"/>
      <c r="AE195" s="20"/>
      <c r="AR195" s="122" t="s">
        <v>167</v>
      </c>
      <c r="AT195" s="122" t="s">
        <v>163</v>
      </c>
      <c r="AU195" s="122" t="s">
        <v>84</v>
      </c>
      <c r="AY195" s="14" t="s">
        <v>160</v>
      </c>
      <c r="BE195" s="123">
        <f>IF(O195="základní",K195,0)</f>
        <v>0</v>
      </c>
      <c r="BF195" s="123">
        <f>IF(O195="snížená",K195,0)</f>
        <v>0</v>
      </c>
      <c r="BG195" s="123">
        <f>IF(O195="zákl. přenesená",K195,0)</f>
        <v>0</v>
      </c>
      <c r="BH195" s="123">
        <f>IF(O195="sníž. přenesená",K195,0)</f>
        <v>0</v>
      </c>
      <c r="BI195" s="123">
        <f>IF(O195="nulová",K195,0)</f>
        <v>0</v>
      </c>
      <c r="BJ195" s="14" t="s">
        <v>82</v>
      </c>
      <c r="BK195" s="123">
        <f>ROUND(P195*H195,2)</f>
        <v>0</v>
      </c>
      <c r="BL195" s="14" t="s">
        <v>168</v>
      </c>
      <c r="BM195" s="122" t="s">
        <v>294</v>
      </c>
    </row>
    <row r="196" spans="1:47" s="2" customFormat="1" ht="12">
      <c r="A196" s="20"/>
      <c r="B196" s="150"/>
      <c r="C196" s="42"/>
      <c r="D196" s="199" t="s">
        <v>169</v>
      </c>
      <c r="E196" s="42"/>
      <c r="F196" s="200" t="s">
        <v>293</v>
      </c>
      <c r="G196" s="42"/>
      <c r="H196" s="42"/>
      <c r="I196" s="201"/>
      <c r="J196" s="201"/>
      <c r="K196" s="151"/>
      <c r="L196" s="20"/>
      <c r="M196" s="21"/>
      <c r="N196" s="124"/>
      <c r="O196" s="125"/>
      <c r="P196" s="42"/>
      <c r="Q196" s="42"/>
      <c r="R196" s="42"/>
      <c r="S196" s="42"/>
      <c r="T196" s="42"/>
      <c r="U196" s="42"/>
      <c r="V196" s="42"/>
      <c r="W196" s="42"/>
      <c r="X196" s="43"/>
      <c r="Y196" s="20"/>
      <c r="Z196" s="20"/>
      <c r="AA196" s="20"/>
      <c r="AB196" s="20"/>
      <c r="AC196" s="20"/>
      <c r="AD196" s="20"/>
      <c r="AE196" s="20"/>
      <c r="AT196" s="14" t="s">
        <v>169</v>
      </c>
      <c r="AU196" s="14" t="s">
        <v>84</v>
      </c>
    </row>
    <row r="197" spans="1:65" s="2" customFormat="1" ht="16.5" customHeight="1">
      <c r="A197" s="20"/>
      <c r="B197" s="197"/>
      <c r="C197" s="109" t="s">
        <v>259</v>
      </c>
      <c r="D197" s="109" t="s">
        <v>163</v>
      </c>
      <c r="E197" s="110" t="s">
        <v>295</v>
      </c>
      <c r="F197" s="111" t="s">
        <v>296</v>
      </c>
      <c r="G197" s="112" t="s">
        <v>297</v>
      </c>
      <c r="H197" s="113">
        <v>1</v>
      </c>
      <c r="I197" s="114"/>
      <c r="J197" s="115"/>
      <c r="K197" s="198">
        <f>ROUND(P197*H197,2)</f>
        <v>0</v>
      </c>
      <c r="L197" s="180"/>
      <c r="M197" s="116"/>
      <c r="N197" s="117" t="s">
        <v>1</v>
      </c>
      <c r="O197" s="118" t="s">
        <v>37</v>
      </c>
      <c r="P197" s="119">
        <f>I197+J197</f>
        <v>0</v>
      </c>
      <c r="Q197" s="119">
        <f>ROUND(I197*H197,2)</f>
        <v>0</v>
      </c>
      <c r="R197" s="119">
        <f>ROUND(J197*H197,2)</f>
        <v>0</v>
      </c>
      <c r="S197" s="42"/>
      <c r="T197" s="120">
        <f>S197*H197</f>
        <v>0</v>
      </c>
      <c r="U197" s="120">
        <v>0</v>
      </c>
      <c r="V197" s="120">
        <f>U197*H197</f>
        <v>0</v>
      </c>
      <c r="W197" s="120">
        <v>0</v>
      </c>
      <c r="X197" s="121">
        <f>W197*H197</f>
        <v>0</v>
      </c>
      <c r="Y197" s="20"/>
      <c r="Z197" s="20"/>
      <c r="AA197" s="20"/>
      <c r="AB197" s="20"/>
      <c r="AC197" s="20"/>
      <c r="AD197" s="20"/>
      <c r="AE197" s="20"/>
      <c r="AR197" s="122" t="s">
        <v>167</v>
      </c>
      <c r="AT197" s="122" t="s">
        <v>163</v>
      </c>
      <c r="AU197" s="122" t="s">
        <v>84</v>
      </c>
      <c r="AY197" s="14" t="s">
        <v>160</v>
      </c>
      <c r="BE197" s="123">
        <f>IF(O197="základní",K197,0)</f>
        <v>0</v>
      </c>
      <c r="BF197" s="123">
        <f>IF(O197="snížená",K197,0)</f>
        <v>0</v>
      </c>
      <c r="BG197" s="123">
        <f>IF(O197="zákl. přenesená",K197,0)</f>
        <v>0</v>
      </c>
      <c r="BH197" s="123">
        <f>IF(O197="sníž. přenesená",K197,0)</f>
        <v>0</v>
      </c>
      <c r="BI197" s="123">
        <f>IF(O197="nulová",K197,0)</f>
        <v>0</v>
      </c>
      <c r="BJ197" s="14" t="s">
        <v>82</v>
      </c>
      <c r="BK197" s="123">
        <f>ROUND(P197*H197,2)</f>
        <v>0</v>
      </c>
      <c r="BL197" s="14" t="s">
        <v>168</v>
      </c>
      <c r="BM197" s="122" t="s">
        <v>298</v>
      </c>
    </row>
    <row r="198" spans="1:47" s="2" customFormat="1" ht="12">
      <c r="A198" s="20"/>
      <c r="B198" s="150"/>
      <c r="C198" s="42"/>
      <c r="D198" s="199" t="s">
        <v>169</v>
      </c>
      <c r="E198" s="42"/>
      <c r="F198" s="200" t="s">
        <v>296</v>
      </c>
      <c r="G198" s="42"/>
      <c r="H198" s="42"/>
      <c r="I198" s="201"/>
      <c r="J198" s="201"/>
      <c r="K198" s="151"/>
      <c r="L198" s="20"/>
      <c r="M198" s="21"/>
      <c r="N198" s="124"/>
      <c r="O198" s="125"/>
      <c r="P198" s="42"/>
      <c r="Q198" s="42"/>
      <c r="R198" s="42"/>
      <c r="S198" s="42"/>
      <c r="T198" s="42"/>
      <c r="U198" s="42"/>
      <c r="V198" s="42"/>
      <c r="W198" s="42"/>
      <c r="X198" s="43"/>
      <c r="Y198" s="20"/>
      <c r="Z198" s="20"/>
      <c r="AA198" s="20"/>
      <c r="AB198" s="20"/>
      <c r="AC198" s="20"/>
      <c r="AD198" s="20"/>
      <c r="AE198" s="20"/>
      <c r="AT198" s="14" t="s">
        <v>169</v>
      </c>
      <c r="AU198" s="14" t="s">
        <v>84</v>
      </c>
    </row>
    <row r="199" spans="1:65" s="2" customFormat="1" ht="24.2" customHeight="1">
      <c r="A199" s="20"/>
      <c r="B199" s="197"/>
      <c r="C199" s="109" t="s">
        <v>299</v>
      </c>
      <c r="D199" s="109" t="s">
        <v>163</v>
      </c>
      <c r="E199" s="110" t="s">
        <v>300</v>
      </c>
      <c r="F199" s="111" t="s">
        <v>493</v>
      </c>
      <c r="G199" s="112" t="s">
        <v>166</v>
      </c>
      <c r="H199" s="113">
        <v>1</v>
      </c>
      <c r="I199" s="114"/>
      <c r="J199" s="115"/>
      <c r="K199" s="198">
        <f>ROUND(P199*H199,2)</f>
        <v>0</v>
      </c>
      <c r="L199" s="180"/>
      <c r="M199" s="116"/>
      <c r="N199" s="117" t="s">
        <v>1</v>
      </c>
      <c r="O199" s="118" t="s">
        <v>37</v>
      </c>
      <c r="P199" s="119">
        <f>I199+J199</f>
        <v>0</v>
      </c>
      <c r="Q199" s="119">
        <f>ROUND(I199*H199,2)</f>
        <v>0</v>
      </c>
      <c r="R199" s="119">
        <f>ROUND(J199*H199,2)</f>
        <v>0</v>
      </c>
      <c r="S199" s="42"/>
      <c r="T199" s="120">
        <f>S199*H199</f>
        <v>0</v>
      </c>
      <c r="U199" s="120">
        <v>0</v>
      </c>
      <c r="V199" s="120">
        <f>U199*H199</f>
        <v>0</v>
      </c>
      <c r="W199" s="120">
        <v>0</v>
      </c>
      <c r="X199" s="121">
        <f>W199*H199</f>
        <v>0</v>
      </c>
      <c r="Y199" s="20"/>
      <c r="Z199" s="20"/>
      <c r="AA199" s="20"/>
      <c r="AB199" s="20"/>
      <c r="AC199" s="20"/>
      <c r="AD199" s="20"/>
      <c r="AE199" s="20"/>
      <c r="AR199" s="122" t="s">
        <v>167</v>
      </c>
      <c r="AT199" s="122" t="s">
        <v>163</v>
      </c>
      <c r="AU199" s="122" t="s">
        <v>84</v>
      </c>
      <c r="AY199" s="14" t="s">
        <v>160</v>
      </c>
      <c r="BE199" s="123">
        <f>IF(O199="základní",K199,0)</f>
        <v>0</v>
      </c>
      <c r="BF199" s="123">
        <f>IF(O199="snížená",K199,0)</f>
        <v>0</v>
      </c>
      <c r="BG199" s="123">
        <f>IF(O199="zákl. přenesená",K199,0)</f>
        <v>0</v>
      </c>
      <c r="BH199" s="123">
        <f>IF(O199="sníž. přenesená",K199,0)</f>
        <v>0</v>
      </c>
      <c r="BI199" s="123">
        <f>IF(O199="nulová",K199,0)</f>
        <v>0</v>
      </c>
      <c r="BJ199" s="14" t="s">
        <v>82</v>
      </c>
      <c r="BK199" s="123">
        <f>ROUND(P199*H199,2)</f>
        <v>0</v>
      </c>
      <c r="BL199" s="14" t="s">
        <v>168</v>
      </c>
      <c r="BM199" s="122" t="s">
        <v>302</v>
      </c>
    </row>
    <row r="200" spans="1:65" s="2" customFormat="1" ht="24.2" customHeight="1">
      <c r="A200" s="20"/>
      <c r="B200" s="197"/>
      <c r="C200" s="109" t="s">
        <v>263</v>
      </c>
      <c r="D200" s="109" t="s">
        <v>163</v>
      </c>
      <c r="E200" s="110" t="s">
        <v>303</v>
      </c>
      <c r="F200" s="111" t="s">
        <v>304</v>
      </c>
      <c r="G200" s="112" t="s">
        <v>166</v>
      </c>
      <c r="H200" s="113">
        <v>2</v>
      </c>
      <c r="I200" s="114"/>
      <c r="J200" s="115"/>
      <c r="K200" s="198">
        <f>ROUND(P200*H200,2)</f>
        <v>0</v>
      </c>
      <c r="L200" s="180"/>
      <c r="M200" s="116"/>
      <c r="N200" s="117" t="s">
        <v>1</v>
      </c>
      <c r="O200" s="118" t="s">
        <v>37</v>
      </c>
      <c r="P200" s="119">
        <f>I200+J200</f>
        <v>0</v>
      </c>
      <c r="Q200" s="119">
        <f>ROUND(I200*H200,2)</f>
        <v>0</v>
      </c>
      <c r="R200" s="119">
        <f>ROUND(J200*H200,2)</f>
        <v>0</v>
      </c>
      <c r="S200" s="42"/>
      <c r="T200" s="120">
        <f>S200*H200</f>
        <v>0</v>
      </c>
      <c r="U200" s="120">
        <v>0</v>
      </c>
      <c r="V200" s="120">
        <f>U200*H200</f>
        <v>0</v>
      </c>
      <c r="W200" s="120">
        <v>0</v>
      </c>
      <c r="X200" s="121">
        <f>W200*H200</f>
        <v>0</v>
      </c>
      <c r="Y200" s="20"/>
      <c r="Z200" s="20"/>
      <c r="AA200" s="20"/>
      <c r="AB200" s="20"/>
      <c r="AC200" s="20"/>
      <c r="AD200" s="20"/>
      <c r="AE200" s="20"/>
      <c r="AR200" s="122" t="s">
        <v>167</v>
      </c>
      <c r="AT200" s="122" t="s">
        <v>163</v>
      </c>
      <c r="AU200" s="122" t="s">
        <v>84</v>
      </c>
      <c r="AY200" s="14" t="s">
        <v>160</v>
      </c>
      <c r="BE200" s="123">
        <f>IF(O200="základní",K200,0)</f>
        <v>0</v>
      </c>
      <c r="BF200" s="123">
        <f>IF(O200="snížená",K200,0)</f>
        <v>0</v>
      </c>
      <c r="BG200" s="123">
        <f>IF(O200="zákl. přenesená",K200,0)</f>
        <v>0</v>
      </c>
      <c r="BH200" s="123">
        <f>IF(O200="sníž. přenesená",K200,0)</f>
        <v>0</v>
      </c>
      <c r="BI200" s="123">
        <f>IF(O200="nulová",K200,0)</f>
        <v>0</v>
      </c>
      <c r="BJ200" s="14" t="s">
        <v>82</v>
      </c>
      <c r="BK200" s="123">
        <f>ROUND(P200*H200,2)</f>
        <v>0</v>
      </c>
      <c r="BL200" s="14" t="s">
        <v>168</v>
      </c>
      <c r="BM200" s="122" t="s">
        <v>305</v>
      </c>
    </row>
    <row r="201" spans="1:47" s="2" customFormat="1" ht="12">
      <c r="A201" s="20"/>
      <c r="B201" s="150"/>
      <c r="C201" s="42"/>
      <c r="D201" s="199" t="s">
        <v>169</v>
      </c>
      <c r="E201" s="42"/>
      <c r="F201" s="200" t="s">
        <v>304</v>
      </c>
      <c r="G201" s="42"/>
      <c r="H201" s="42"/>
      <c r="I201" s="201"/>
      <c r="J201" s="201"/>
      <c r="K201" s="151"/>
      <c r="L201" s="20"/>
      <c r="M201" s="21"/>
      <c r="N201" s="124"/>
      <c r="O201" s="125"/>
      <c r="P201" s="42"/>
      <c r="Q201" s="42"/>
      <c r="R201" s="42"/>
      <c r="S201" s="42"/>
      <c r="T201" s="42"/>
      <c r="U201" s="42"/>
      <c r="V201" s="42"/>
      <c r="W201" s="42"/>
      <c r="X201" s="43"/>
      <c r="Y201" s="20"/>
      <c r="Z201" s="20"/>
      <c r="AA201" s="20"/>
      <c r="AB201" s="20"/>
      <c r="AC201" s="20"/>
      <c r="AD201" s="20"/>
      <c r="AE201" s="20"/>
      <c r="AT201" s="14" t="s">
        <v>169</v>
      </c>
      <c r="AU201" s="14" t="s">
        <v>84</v>
      </c>
    </row>
    <row r="202" spans="1:65" s="2" customFormat="1" ht="72">
      <c r="A202" s="20"/>
      <c r="B202" s="197"/>
      <c r="C202" s="109" t="s">
        <v>306</v>
      </c>
      <c r="D202" s="109" t="s">
        <v>163</v>
      </c>
      <c r="E202" s="110" t="s">
        <v>307</v>
      </c>
      <c r="F202" s="111" t="s">
        <v>488</v>
      </c>
      <c r="G202" s="112" t="s">
        <v>166</v>
      </c>
      <c r="H202" s="113">
        <v>2</v>
      </c>
      <c r="I202" s="114"/>
      <c r="J202" s="115"/>
      <c r="K202" s="198">
        <f>ROUND(P202*H202,2)</f>
        <v>0</v>
      </c>
      <c r="L202" s="180"/>
      <c r="M202" s="116"/>
      <c r="N202" s="117" t="s">
        <v>1</v>
      </c>
      <c r="O202" s="118" t="s">
        <v>37</v>
      </c>
      <c r="P202" s="119">
        <f>I202+J202</f>
        <v>0</v>
      </c>
      <c r="Q202" s="119">
        <f>ROUND(I202*H202,2)</f>
        <v>0</v>
      </c>
      <c r="R202" s="119">
        <f>ROUND(J202*H202,2)</f>
        <v>0</v>
      </c>
      <c r="S202" s="42"/>
      <c r="T202" s="120">
        <f>S202*H202</f>
        <v>0</v>
      </c>
      <c r="U202" s="120">
        <v>0</v>
      </c>
      <c r="V202" s="120">
        <f>U202*H202</f>
        <v>0</v>
      </c>
      <c r="W202" s="120">
        <v>0</v>
      </c>
      <c r="X202" s="121">
        <f>W202*H202</f>
        <v>0</v>
      </c>
      <c r="Y202" s="20"/>
      <c r="Z202" s="20"/>
      <c r="AA202" s="20"/>
      <c r="AB202" s="20"/>
      <c r="AC202" s="20"/>
      <c r="AD202" s="20"/>
      <c r="AE202" s="20"/>
      <c r="AR202" s="122" t="s">
        <v>167</v>
      </c>
      <c r="AT202" s="122" t="s">
        <v>163</v>
      </c>
      <c r="AU202" s="122" t="s">
        <v>84</v>
      </c>
      <c r="AY202" s="14" t="s">
        <v>160</v>
      </c>
      <c r="BE202" s="123">
        <f>IF(O202="základní",K202,0)</f>
        <v>0</v>
      </c>
      <c r="BF202" s="123">
        <f>IF(O202="snížená",K202,0)</f>
        <v>0</v>
      </c>
      <c r="BG202" s="123">
        <f>IF(O202="zákl. přenesená",K202,0)</f>
        <v>0</v>
      </c>
      <c r="BH202" s="123">
        <f>IF(O202="sníž. přenesená",K202,0)</f>
        <v>0</v>
      </c>
      <c r="BI202" s="123">
        <f>IF(O202="nulová",K202,0)</f>
        <v>0</v>
      </c>
      <c r="BJ202" s="14" t="s">
        <v>82</v>
      </c>
      <c r="BK202" s="123">
        <f>ROUND(P202*H202,2)</f>
        <v>0</v>
      </c>
      <c r="BL202" s="14" t="s">
        <v>168</v>
      </c>
      <c r="BM202" s="122" t="s">
        <v>308</v>
      </c>
    </row>
    <row r="203" spans="1:47" s="2" customFormat="1" ht="12">
      <c r="A203" s="20"/>
      <c r="B203" s="150"/>
      <c r="C203" s="42"/>
      <c r="D203" s="199" t="s">
        <v>169</v>
      </c>
      <c r="E203" s="42"/>
      <c r="F203" s="200"/>
      <c r="G203" s="42"/>
      <c r="H203" s="42"/>
      <c r="I203" s="201"/>
      <c r="J203" s="201"/>
      <c r="K203" s="151"/>
      <c r="L203" s="20"/>
      <c r="M203" s="21"/>
      <c r="N203" s="124"/>
      <c r="O203" s="125"/>
      <c r="P203" s="42"/>
      <c r="Q203" s="42"/>
      <c r="R203" s="42"/>
      <c r="S203" s="42"/>
      <c r="T203" s="42"/>
      <c r="U203" s="42"/>
      <c r="V203" s="42"/>
      <c r="W203" s="42"/>
      <c r="X203" s="43"/>
      <c r="Y203" s="20"/>
      <c r="Z203" s="20"/>
      <c r="AA203" s="20"/>
      <c r="AB203" s="20"/>
      <c r="AC203" s="20"/>
      <c r="AD203" s="20"/>
      <c r="AE203" s="20"/>
      <c r="AT203" s="14" t="s">
        <v>169</v>
      </c>
      <c r="AU203" s="14" t="s">
        <v>84</v>
      </c>
    </row>
    <row r="204" spans="2:63" s="12" customFormat="1" ht="22.9" customHeight="1">
      <c r="B204" s="190"/>
      <c r="C204" s="103"/>
      <c r="D204" s="191" t="s">
        <v>73</v>
      </c>
      <c r="E204" s="195" t="s">
        <v>309</v>
      </c>
      <c r="F204" s="195" t="s">
        <v>309</v>
      </c>
      <c r="G204" s="103"/>
      <c r="H204" s="103"/>
      <c r="I204" s="193"/>
      <c r="J204" s="193"/>
      <c r="K204" s="196">
        <f>BK204</f>
        <v>0</v>
      </c>
      <c r="M204" s="100"/>
      <c r="N204" s="102"/>
      <c r="O204" s="103"/>
      <c r="P204" s="103"/>
      <c r="Q204" s="104">
        <f>SUM(Q205:Q214)</f>
        <v>0</v>
      </c>
      <c r="R204" s="104">
        <f>SUM(R205:R214)</f>
        <v>0</v>
      </c>
      <c r="S204" s="103"/>
      <c r="T204" s="105">
        <f>SUM(T205:T214)</f>
        <v>0</v>
      </c>
      <c r="U204" s="103"/>
      <c r="V204" s="105">
        <f>SUM(V205:V214)</f>
        <v>0</v>
      </c>
      <c r="W204" s="103"/>
      <c r="X204" s="106">
        <f>SUM(X205:X214)</f>
        <v>0</v>
      </c>
      <c r="AR204" s="101" t="s">
        <v>82</v>
      </c>
      <c r="AT204" s="107" t="s">
        <v>73</v>
      </c>
      <c r="AU204" s="107" t="s">
        <v>82</v>
      </c>
      <c r="AY204" s="101" t="s">
        <v>160</v>
      </c>
      <c r="BK204" s="108">
        <f>SUM(BK205:BK214)</f>
        <v>0</v>
      </c>
    </row>
    <row r="205" spans="1:65" s="2" customFormat="1" ht="24.2" customHeight="1">
      <c r="A205" s="20"/>
      <c r="B205" s="197"/>
      <c r="C205" s="126" t="s">
        <v>267</v>
      </c>
      <c r="D205" s="126" t="s">
        <v>182</v>
      </c>
      <c r="E205" s="127" t="s">
        <v>310</v>
      </c>
      <c r="F205" s="128" t="s">
        <v>311</v>
      </c>
      <c r="G205" s="129" t="s">
        <v>312</v>
      </c>
      <c r="H205" s="130">
        <v>1</v>
      </c>
      <c r="I205" s="131"/>
      <c r="J205" s="131"/>
      <c r="K205" s="203">
        <f>ROUND(P205*H205,2)</f>
        <v>0</v>
      </c>
      <c r="L205" s="181"/>
      <c r="M205" s="21"/>
      <c r="N205" s="132" t="s">
        <v>1</v>
      </c>
      <c r="O205" s="118" t="s">
        <v>37</v>
      </c>
      <c r="P205" s="119">
        <f>I205+J205</f>
        <v>0</v>
      </c>
      <c r="Q205" s="119">
        <f>ROUND(I205*H205,2)</f>
        <v>0</v>
      </c>
      <c r="R205" s="119">
        <f>ROUND(J205*H205,2)</f>
        <v>0</v>
      </c>
      <c r="S205" s="42"/>
      <c r="T205" s="120">
        <f>S205*H205</f>
        <v>0</v>
      </c>
      <c r="U205" s="120">
        <v>0</v>
      </c>
      <c r="V205" s="120">
        <f>U205*H205</f>
        <v>0</v>
      </c>
      <c r="W205" s="120">
        <v>0</v>
      </c>
      <c r="X205" s="121">
        <f>W205*H205</f>
        <v>0</v>
      </c>
      <c r="Y205" s="20"/>
      <c r="Z205" s="20"/>
      <c r="AA205" s="20"/>
      <c r="AB205" s="20"/>
      <c r="AC205" s="20"/>
      <c r="AD205" s="20"/>
      <c r="AE205" s="20"/>
      <c r="AR205" s="122" t="s">
        <v>168</v>
      </c>
      <c r="AT205" s="122" t="s">
        <v>182</v>
      </c>
      <c r="AU205" s="122" t="s">
        <v>84</v>
      </c>
      <c r="AY205" s="14" t="s">
        <v>160</v>
      </c>
      <c r="BE205" s="123">
        <f>IF(O205="základní",K205,0)</f>
        <v>0</v>
      </c>
      <c r="BF205" s="123">
        <f>IF(O205="snížená",K205,0)</f>
        <v>0</v>
      </c>
      <c r="BG205" s="123">
        <f>IF(O205="zákl. přenesená",K205,0)</f>
        <v>0</v>
      </c>
      <c r="BH205" s="123">
        <f>IF(O205="sníž. přenesená",K205,0)</f>
        <v>0</v>
      </c>
      <c r="BI205" s="123">
        <f>IF(O205="nulová",K205,0)</f>
        <v>0</v>
      </c>
      <c r="BJ205" s="14" t="s">
        <v>82</v>
      </c>
      <c r="BK205" s="123">
        <f>ROUND(P205*H205,2)</f>
        <v>0</v>
      </c>
      <c r="BL205" s="14" t="s">
        <v>168</v>
      </c>
      <c r="BM205" s="122" t="s">
        <v>313</v>
      </c>
    </row>
    <row r="206" spans="1:47" s="2" customFormat="1" ht="12">
      <c r="A206" s="20"/>
      <c r="B206" s="150"/>
      <c r="C206" s="42"/>
      <c r="D206" s="199" t="s">
        <v>169</v>
      </c>
      <c r="E206" s="42"/>
      <c r="F206" s="200" t="s">
        <v>311</v>
      </c>
      <c r="G206" s="42"/>
      <c r="H206" s="42"/>
      <c r="I206" s="201"/>
      <c r="J206" s="201"/>
      <c r="K206" s="151"/>
      <c r="L206" s="20"/>
      <c r="M206" s="21"/>
      <c r="N206" s="124"/>
      <c r="O206" s="125"/>
      <c r="P206" s="42"/>
      <c r="Q206" s="42"/>
      <c r="R206" s="42"/>
      <c r="S206" s="42"/>
      <c r="T206" s="42"/>
      <c r="U206" s="42"/>
      <c r="V206" s="42"/>
      <c r="W206" s="42"/>
      <c r="X206" s="43"/>
      <c r="Y206" s="20"/>
      <c r="Z206" s="20"/>
      <c r="AA206" s="20"/>
      <c r="AB206" s="20"/>
      <c r="AC206" s="20"/>
      <c r="AD206" s="20"/>
      <c r="AE206" s="20"/>
      <c r="AT206" s="14" t="s">
        <v>169</v>
      </c>
      <c r="AU206" s="14" t="s">
        <v>84</v>
      </c>
    </row>
    <row r="207" spans="1:65" s="2" customFormat="1" ht="44.25" customHeight="1">
      <c r="A207" s="20"/>
      <c r="B207" s="197"/>
      <c r="C207" s="126" t="s">
        <v>314</v>
      </c>
      <c r="D207" s="126" t="s">
        <v>182</v>
      </c>
      <c r="E207" s="127" t="s">
        <v>315</v>
      </c>
      <c r="F207" s="128" t="s">
        <v>316</v>
      </c>
      <c r="G207" s="129" t="s">
        <v>166</v>
      </c>
      <c r="H207" s="130">
        <v>1</v>
      </c>
      <c r="I207" s="131"/>
      <c r="J207" s="131"/>
      <c r="K207" s="203">
        <f>ROUND(P207*H207,2)</f>
        <v>0</v>
      </c>
      <c r="L207" s="181"/>
      <c r="M207" s="21"/>
      <c r="N207" s="132" t="s">
        <v>1</v>
      </c>
      <c r="O207" s="118" t="s">
        <v>37</v>
      </c>
      <c r="P207" s="119">
        <f>I207+J207</f>
        <v>0</v>
      </c>
      <c r="Q207" s="119">
        <f>ROUND(I207*H207,2)</f>
        <v>0</v>
      </c>
      <c r="R207" s="119">
        <f>ROUND(J207*H207,2)</f>
        <v>0</v>
      </c>
      <c r="S207" s="42"/>
      <c r="T207" s="120">
        <f>S207*H207</f>
        <v>0</v>
      </c>
      <c r="U207" s="120">
        <v>0</v>
      </c>
      <c r="V207" s="120">
        <f>U207*H207</f>
        <v>0</v>
      </c>
      <c r="W207" s="120">
        <v>0</v>
      </c>
      <c r="X207" s="121">
        <f>W207*H207</f>
        <v>0</v>
      </c>
      <c r="Y207" s="20"/>
      <c r="Z207" s="20"/>
      <c r="AA207" s="20"/>
      <c r="AB207" s="20"/>
      <c r="AC207" s="20"/>
      <c r="AD207" s="20"/>
      <c r="AE207" s="20"/>
      <c r="AR207" s="122" t="s">
        <v>168</v>
      </c>
      <c r="AT207" s="122" t="s">
        <v>182</v>
      </c>
      <c r="AU207" s="122" t="s">
        <v>84</v>
      </c>
      <c r="AY207" s="14" t="s">
        <v>160</v>
      </c>
      <c r="BE207" s="123">
        <f>IF(O207="základní",K207,0)</f>
        <v>0</v>
      </c>
      <c r="BF207" s="123">
        <f>IF(O207="snížená",K207,0)</f>
        <v>0</v>
      </c>
      <c r="BG207" s="123">
        <f>IF(O207="zákl. přenesená",K207,0)</f>
        <v>0</v>
      </c>
      <c r="BH207" s="123">
        <f>IF(O207="sníž. přenesená",K207,0)</f>
        <v>0</v>
      </c>
      <c r="BI207" s="123">
        <f>IF(O207="nulová",K207,0)</f>
        <v>0</v>
      </c>
      <c r="BJ207" s="14" t="s">
        <v>82</v>
      </c>
      <c r="BK207" s="123">
        <f>ROUND(P207*H207,2)</f>
        <v>0</v>
      </c>
      <c r="BL207" s="14" t="s">
        <v>168</v>
      </c>
      <c r="BM207" s="122" t="s">
        <v>317</v>
      </c>
    </row>
    <row r="208" spans="1:47" s="2" customFormat="1" ht="19.5">
      <c r="A208" s="20"/>
      <c r="B208" s="150"/>
      <c r="C208" s="42"/>
      <c r="D208" s="199" t="s">
        <v>169</v>
      </c>
      <c r="E208" s="42"/>
      <c r="F208" s="200" t="s">
        <v>318</v>
      </c>
      <c r="G208" s="42"/>
      <c r="H208" s="42"/>
      <c r="I208" s="201"/>
      <c r="J208" s="201"/>
      <c r="K208" s="151"/>
      <c r="L208" s="20"/>
      <c r="M208" s="21"/>
      <c r="N208" s="124"/>
      <c r="O208" s="125"/>
      <c r="P208" s="42"/>
      <c r="Q208" s="42"/>
      <c r="R208" s="42"/>
      <c r="S208" s="42"/>
      <c r="T208" s="42"/>
      <c r="U208" s="42"/>
      <c r="V208" s="42"/>
      <c r="W208" s="42"/>
      <c r="X208" s="43"/>
      <c r="Y208" s="20"/>
      <c r="Z208" s="20"/>
      <c r="AA208" s="20"/>
      <c r="AB208" s="20"/>
      <c r="AC208" s="20"/>
      <c r="AD208" s="20"/>
      <c r="AE208" s="20"/>
      <c r="AT208" s="14" t="s">
        <v>169</v>
      </c>
      <c r="AU208" s="14" t="s">
        <v>84</v>
      </c>
    </row>
    <row r="209" spans="1:65" s="2" customFormat="1" ht="24.2" customHeight="1">
      <c r="A209" s="20"/>
      <c r="B209" s="197"/>
      <c r="C209" s="126" t="s">
        <v>319</v>
      </c>
      <c r="D209" s="126" t="s">
        <v>182</v>
      </c>
      <c r="E209" s="127" t="s">
        <v>320</v>
      </c>
      <c r="F209" s="128" t="s">
        <v>321</v>
      </c>
      <c r="G209" s="129" t="s">
        <v>166</v>
      </c>
      <c r="H209" s="130">
        <v>1</v>
      </c>
      <c r="I209" s="131"/>
      <c r="J209" s="131"/>
      <c r="K209" s="203">
        <f>ROUND(P209*H209,2)</f>
        <v>0</v>
      </c>
      <c r="L209" s="181"/>
      <c r="M209" s="21"/>
      <c r="N209" s="132" t="s">
        <v>1</v>
      </c>
      <c r="O209" s="118" t="s">
        <v>37</v>
      </c>
      <c r="P209" s="119">
        <f>I209+J209</f>
        <v>0</v>
      </c>
      <c r="Q209" s="119">
        <f>ROUND(I209*H209,2)</f>
        <v>0</v>
      </c>
      <c r="R209" s="119">
        <f>ROUND(J209*H209,2)</f>
        <v>0</v>
      </c>
      <c r="S209" s="42"/>
      <c r="T209" s="120">
        <f>S209*H209</f>
        <v>0</v>
      </c>
      <c r="U209" s="120">
        <v>0</v>
      </c>
      <c r="V209" s="120">
        <f>U209*H209</f>
        <v>0</v>
      </c>
      <c r="W209" s="120">
        <v>0</v>
      </c>
      <c r="X209" s="121">
        <f>W209*H209</f>
        <v>0</v>
      </c>
      <c r="Y209" s="20"/>
      <c r="Z209" s="20"/>
      <c r="AA209" s="20"/>
      <c r="AB209" s="20"/>
      <c r="AC209" s="20"/>
      <c r="AD209" s="20"/>
      <c r="AE209" s="20"/>
      <c r="AR209" s="122" t="s">
        <v>168</v>
      </c>
      <c r="AT209" s="122" t="s">
        <v>182</v>
      </c>
      <c r="AU209" s="122" t="s">
        <v>84</v>
      </c>
      <c r="AY209" s="14" t="s">
        <v>160</v>
      </c>
      <c r="BE209" s="123">
        <f>IF(O209="základní",K209,0)</f>
        <v>0</v>
      </c>
      <c r="BF209" s="123">
        <f>IF(O209="snížená",K209,0)</f>
        <v>0</v>
      </c>
      <c r="BG209" s="123">
        <f>IF(O209="zákl. přenesená",K209,0)</f>
        <v>0</v>
      </c>
      <c r="BH209" s="123">
        <f>IF(O209="sníž. přenesená",K209,0)</f>
        <v>0</v>
      </c>
      <c r="BI209" s="123">
        <f>IF(O209="nulová",K209,0)</f>
        <v>0</v>
      </c>
      <c r="BJ209" s="14" t="s">
        <v>82</v>
      </c>
      <c r="BK209" s="123">
        <f>ROUND(P209*H209,2)</f>
        <v>0</v>
      </c>
      <c r="BL209" s="14" t="s">
        <v>168</v>
      </c>
      <c r="BM209" s="122" t="s">
        <v>322</v>
      </c>
    </row>
    <row r="210" spans="1:47" s="2" customFormat="1" ht="12">
      <c r="A210" s="20"/>
      <c r="B210" s="150"/>
      <c r="C210" s="42"/>
      <c r="D210" s="199" t="s">
        <v>169</v>
      </c>
      <c r="E210" s="42"/>
      <c r="F210" s="200" t="s">
        <v>321</v>
      </c>
      <c r="G210" s="42"/>
      <c r="H210" s="42"/>
      <c r="I210" s="201"/>
      <c r="J210" s="201"/>
      <c r="K210" s="151"/>
      <c r="L210" s="20"/>
      <c r="M210" s="21"/>
      <c r="N210" s="124"/>
      <c r="O210" s="125"/>
      <c r="P210" s="42"/>
      <c r="Q210" s="42"/>
      <c r="R210" s="42"/>
      <c r="S210" s="42"/>
      <c r="T210" s="42"/>
      <c r="U210" s="42"/>
      <c r="V210" s="42"/>
      <c r="W210" s="42"/>
      <c r="X210" s="43"/>
      <c r="Y210" s="20"/>
      <c r="Z210" s="20"/>
      <c r="AA210" s="20"/>
      <c r="AB210" s="20"/>
      <c r="AC210" s="20"/>
      <c r="AD210" s="20"/>
      <c r="AE210" s="20"/>
      <c r="AT210" s="14" t="s">
        <v>169</v>
      </c>
      <c r="AU210" s="14" t="s">
        <v>84</v>
      </c>
    </row>
    <row r="211" spans="1:65" s="2" customFormat="1" ht="24.2" customHeight="1">
      <c r="A211" s="20"/>
      <c r="B211" s="197"/>
      <c r="C211" s="126" t="s">
        <v>323</v>
      </c>
      <c r="D211" s="126" t="s">
        <v>182</v>
      </c>
      <c r="E211" s="127" t="s">
        <v>324</v>
      </c>
      <c r="F211" s="128" t="s">
        <v>325</v>
      </c>
      <c r="G211" s="129" t="s">
        <v>166</v>
      </c>
      <c r="H211" s="130">
        <v>1</v>
      </c>
      <c r="I211" s="131"/>
      <c r="J211" s="131"/>
      <c r="K211" s="203">
        <f>ROUND(P211*H211,2)</f>
        <v>0</v>
      </c>
      <c r="L211" s="181"/>
      <c r="M211" s="21"/>
      <c r="N211" s="132" t="s">
        <v>1</v>
      </c>
      <c r="O211" s="118" t="s">
        <v>37</v>
      </c>
      <c r="P211" s="119">
        <f>I211+J211</f>
        <v>0</v>
      </c>
      <c r="Q211" s="119">
        <f>ROUND(I211*H211,2)</f>
        <v>0</v>
      </c>
      <c r="R211" s="119">
        <f>ROUND(J211*H211,2)</f>
        <v>0</v>
      </c>
      <c r="S211" s="42"/>
      <c r="T211" s="120">
        <f>S211*H211</f>
        <v>0</v>
      </c>
      <c r="U211" s="120">
        <v>0</v>
      </c>
      <c r="V211" s="120">
        <f>U211*H211</f>
        <v>0</v>
      </c>
      <c r="W211" s="120">
        <v>0</v>
      </c>
      <c r="X211" s="121">
        <f>W211*H211</f>
        <v>0</v>
      </c>
      <c r="Y211" s="20"/>
      <c r="Z211" s="20"/>
      <c r="AA211" s="20"/>
      <c r="AB211" s="20"/>
      <c r="AC211" s="20"/>
      <c r="AD211" s="20"/>
      <c r="AE211" s="20"/>
      <c r="AR211" s="122" t="s">
        <v>168</v>
      </c>
      <c r="AT211" s="122" t="s">
        <v>182</v>
      </c>
      <c r="AU211" s="122" t="s">
        <v>84</v>
      </c>
      <c r="AY211" s="14" t="s">
        <v>160</v>
      </c>
      <c r="BE211" s="123">
        <f>IF(O211="základní",K211,0)</f>
        <v>0</v>
      </c>
      <c r="BF211" s="123">
        <f>IF(O211="snížená",K211,0)</f>
        <v>0</v>
      </c>
      <c r="BG211" s="123">
        <f>IF(O211="zákl. přenesená",K211,0)</f>
        <v>0</v>
      </c>
      <c r="BH211" s="123">
        <f>IF(O211="sníž. přenesená",K211,0)</f>
        <v>0</v>
      </c>
      <c r="BI211" s="123">
        <f>IF(O211="nulová",K211,0)</f>
        <v>0</v>
      </c>
      <c r="BJ211" s="14" t="s">
        <v>82</v>
      </c>
      <c r="BK211" s="123">
        <f>ROUND(P211*H211,2)</f>
        <v>0</v>
      </c>
      <c r="BL211" s="14" t="s">
        <v>168</v>
      </c>
      <c r="BM211" s="122" t="s">
        <v>326</v>
      </c>
    </row>
    <row r="212" spans="1:47" s="2" customFormat="1" ht="12">
      <c r="A212" s="20"/>
      <c r="B212" s="150"/>
      <c r="C212" s="42"/>
      <c r="D212" s="199" t="s">
        <v>169</v>
      </c>
      <c r="E212" s="42"/>
      <c r="F212" s="200" t="s">
        <v>325</v>
      </c>
      <c r="G212" s="42"/>
      <c r="H212" s="42"/>
      <c r="I212" s="201"/>
      <c r="J212" s="201"/>
      <c r="K212" s="151"/>
      <c r="L212" s="20"/>
      <c r="M212" s="21"/>
      <c r="N212" s="124"/>
      <c r="O212" s="125"/>
      <c r="P212" s="42"/>
      <c r="Q212" s="42"/>
      <c r="R212" s="42"/>
      <c r="S212" s="42"/>
      <c r="T212" s="42"/>
      <c r="U212" s="42"/>
      <c r="V212" s="42"/>
      <c r="W212" s="42"/>
      <c r="X212" s="43"/>
      <c r="Y212" s="20"/>
      <c r="Z212" s="20"/>
      <c r="AA212" s="20"/>
      <c r="AB212" s="20"/>
      <c r="AC212" s="20"/>
      <c r="AD212" s="20"/>
      <c r="AE212" s="20"/>
      <c r="AT212" s="14" t="s">
        <v>169</v>
      </c>
      <c r="AU212" s="14" t="s">
        <v>84</v>
      </c>
    </row>
    <row r="213" spans="1:65" s="2" customFormat="1" ht="16.5" customHeight="1">
      <c r="A213" s="20"/>
      <c r="B213" s="197"/>
      <c r="C213" s="126" t="s">
        <v>327</v>
      </c>
      <c r="D213" s="126" t="s">
        <v>182</v>
      </c>
      <c r="E213" s="127" t="s">
        <v>328</v>
      </c>
      <c r="F213" s="128" t="s">
        <v>329</v>
      </c>
      <c r="G213" s="129" t="s">
        <v>166</v>
      </c>
      <c r="H213" s="130">
        <v>1</v>
      </c>
      <c r="I213" s="131"/>
      <c r="J213" s="131"/>
      <c r="K213" s="203">
        <f>ROUND(P213*H213,2)</f>
        <v>0</v>
      </c>
      <c r="L213" s="181"/>
      <c r="M213" s="21"/>
      <c r="N213" s="132" t="s">
        <v>1</v>
      </c>
      <c r="O213" s="118" t="s">
        <v>37</v>
      </c>
      <c r="P213" s="119">
        <f>I213+J213</f>
        <v>0</v>
      </c>
      <c r="Q213" s="119">
        <f>ROUND(I213*H213,2)</f>
        <v>0</v>
      </c>
      <c r="R213" s="119">
        <f>ROUND(J213*H213,2)</f>
        <v>0</v>
      </c>
      <c r="S213" s="42"/>
      <c r="T213" s="120">
        <f>S213*H213</f>
        <v>0</v>
      </c>
      <c r="U213" s="120">
        <v>0</v>
      </c>
      <c r="V213" s="120">
        <f>U213*H213</f>
        <v>0</v>
      </c>
      <c r="W213" s="120">
        <v>0</v>
      </c>
      <c r="X213" s="121">
        <f>W213*H213</f>
        <v>0</v>
      </c>
      <c r="Y213" s="20"/>
      <c r="Z213" s="20"/>
      <c r="AA213" s="20"/>
      <c r="AB213" s="20"/>
      <c r="AC213" s="20"/>
      <c r="AD213" s="20"/>
      <c r="AE213" s="20"/>
      <c r="AR213" s="122" t="s">
        <v>168</v>
      </c>
      <c r="AT213" s="122" t="s">
        <v>182</v>
      </c>
      <c r="AU213" s="122" t="s">
        <v>84</v>
      </c>
      <c r="AY213" s="14" t="s">
        <v>160</v>
      </c>
      <c r="BE213" s="123">
        <f>IF(O213="základní",K213,0)</f>
        <v>0</v>
      </c>
      <c r="BF213" s="123">
        <f>IF(O213="snížená",K213,0)</f>
        <v>0</v>
      </c>
      <c r="BG213" s="123">
        <f>IF(O213="zákl. přenesená",K213,0)</f>
        <v>0</v>
      </c>
      <c r="BH213" s="123">
        <f>IF(O213="sníž. přenesená",K213,0)</f>
        <v>0</v>
      </c>
      <c r="BI213" s="123">
        <f>IF(O213="nulová",K213,0)</f>
        <v>0</v>
      </c>
      <c r="BJ213" s="14" t="s">
        <v>82</v>
      </c>
      <c r="BK213" s="123">
        <f>ROUND(P213*H213,2)</f>
        <v>0</v>
      </c>
      <c r="BL213" s="14" t="s">
        <v>168</v>
      </c>
      <c r="BM213" s="122" t="s">
        <v>330</v>
      </c>
    </row>
    <row r="214" spans="1:47" s="2" customFormat="1" ht="12">
      <c r="A214" s="20"/>
      <c r="B214" s="150"/>
      <c r="C214" s="42"/>
      <c r="D214" s="199" t="s">
        <v>169</v>
      </c>
      <c r="E214" s="42"/>
      <c r="F214" s="200" t="s">
        <v>329</v>
      </c>
      <c r="G214" s="42"/>
      <c r="H214" s="42"/>
      <c r="I214" s="201"/>
      <c r="J214" s="201"/>
      <c r="K214" s="151"/>
      <c r="L214" s="20"/>
      <c r="M214" s="21"/>
      <c r="N214" s="124"/>
      <c r="O214" s="125"/>
      <c r="P214" s="42"/>
      <c r="Q214" s="42"/>
      <c r="R214" s="42"/>
      <c r="S214" s="42"/>
      <c r="T214" s="42"/>
      <c r="U214" s="42"/>
      <c r="V214" s="42"/>
      <c r="W214" s="42"/>
      <c r="X214" s="43"/>
      <c r="Y214" s="20"/>
      <c r="Z214" s="20"/>
      <c r="AA214" s="20"/>
      <c r="AB214" s="20"/>
      <c r="AC214" s="20"/>
      <c r="AD214" s="20"/>
      <c r="AE214" s="20"/>
      <c r="AT214" s="14" t="s">
        <v>169</v>
      </c>
      <c r="AU214" s="14" t="s">
        <v>84</v>
      </c>
    </row>
    <row r="215" spans="2:63" s="12" customFormat="1" ht="22.9" customHeight="1">
      <c r="B215" s="190"/>
      <c r="C215" s="103"/>
      <c r="D215" s="191" t="s">
        <v>73</v>
      </c>
      <c r="E215" s="195" t="s">
        <v>331</v>
      </c>
      <c r="F215" s="195" t="s">
        <v>332</v>
      </c>
      <c r="G215" s="103"/>
      <c r="H215" s="103"/>
      <c r="I215" s="193"/>
      <c r="J215" s="193"/>
      <c r="K215" s="196">
        <f>BK215</f>
        <v>0</v>
      </c>
      <c r="M215" s="100"/>
      <c r="N215" s="102"/>
      <c r="O215" s="103"/>
      <c r="P215" s="103"/>
      <c r="Q215" s="104">
        <f>SUM(Q216:Q231)</f>
        <v>0</v>
      </c>
      <c r="R215" s="104">
        <f>SUM(R216:R231)</f>
        <v>0</v>
      </c>
      <c r="S215" s="103"/>
      <c r="T215" s="105">
        <f>SUM(T216:T231)</f>
        <v>0</v>
      </c>
      <c r="U215" s="103"/>
      <c r="V215" s="105">
        <f>SUM(V216:V231)</f>
        <v>7E-05</v>
      </c>
      <c r="W215" s="103"/>
      <c r="X215" s="106">
        <f>SUM(X216:X231)</f>
        <v>0</v>
      </c>
      <c r="AR215" s="101" t="s">
        <v>82</v>
      </c>
      <c r="AT215" s="107" t="s">
        <v>73</v>
      </c>
      <c r="AU215" s="107" t="s">
        <v>82</v>
      </c>
      <c r="AY215" s="101" t="s">
        <v>160</v>
      </c>
      <c r="BK215" s="108">
        <f>SUM(BK216:BK231)</f>
        <v>0</v>
      </c>
    </row>
    <row r="216" spans="1:65" s="2" customFormat="1" ht="33" customHeight="1">
      <c r="A216" s="20"/>
      <c r="B216" s="197"/>
      <c r="C216" s="126" t="s">
        <v>333</v>
      </c>
      <c r="D216" s="126" t="s">
        <v>182</v>
      </c>
      <c r="E216" s="127" t="s">
        <v>424</v>
      </c>
      <c r="F216" s="128" t="s">
        <v>425</v>
      </c>
      <c r="G216" s="129" t="s">
        <v>426</v>
      </c>
      <c r="H216" s="130">
        <v>8.3</v>
      </c>
      <c r="I216" s="131"/>
      <c r="J216" s="131"/>
      <c r="K216" s="203">
        <f>ROUND(P216*H216,2)</f>
        <v>0</v>
      </c>
      <c r="L216" s="181"/>
      <c r="M216" s="21"/>
      <c r="N216" s="132" t="s">
        <v>1</v>
      </c>
      <c r="O216" s="118" t="s">
        <v>37</v>
      </c>
      <c r="P216" s="119">
        <f>I216+J216</f>
        <v>0</v>
      </c>
      <c r="Q216" s="119">
        <f>ROUND(I216*H216,2)</f>
        <v>0</v>
      </c>
      <c r="R216" s="119">
        <f>ROUND(J216*H216,2)</f>
        <v>0</v>
      </c>
      <c r="S216" s="42"/>
      <c r="T216" s="120">
        <f>S216*H216</f>
        <v>0</v>
      </c>
      <c r="U216" s="120">
        <v>0</v>
      </c>
      <c r="V216" s="120">
        <f>U216*H216</f>
        <v>0</v>
      </c>
      <c r="W216" s="120">
        <v>0</v>
      </c>
      <c r="X216" s="121">
        <f>W216*H216</f>
        <v>0</v>
      </c>
      <c r="Y216" s="20"/>
      <c r="Z216" s="20"/>
      <c r="AA216" s="20"/>
      <c r="AB216" s="20"/>
      <c r="AC216" s="20"/>
      <c r="AD216" s="20"/>
      <c r="AE216" s="20"/>
      <c r="AR216" s="122" t="s">
        <v>168</v>
      </c>
      <c r="AT216" s="122" t="s">
        <v>182</v>
      </c>
      <c r="AU216" s="122" t="s">
        <v>84</v>
      </c>
      <c r="AY216" s="14" t="s">
        <v>160</v>
      </c>
      <c r="BE216" s="123">
        <f>IF(O216="základní",K216,0)</f>
        <v>0</v>
      </c>
      <c r="BF216" s="123">
        <f>IF(O216="snížená",K216,0)</f>
        <v>0</v>
      </c>
      <c r="BG216" s="123">
        <f>IF(O216="zákl. přenesená",K216,0)</f>
        <v>0</v>
      </c>
      <c r="BH216" s="123">
        <f>IF(O216="sníž. přenesená",K216,0)</f>
        <v>0</v>
      </c>
      <c r="BI216" s="123">
        <f>IF(O216="nulová",K216,0)</f>
        <v>0</v>
      </c>
      <c r="BJ216" s="14" t="s">
        <v>82</v>
      </c>
      <c r="BK216" s="123">
        <f>ROUND(P216*H216,2)</f>
        <v>0</v>
      </c>
      <c r="BL216" s="14" t="s">
        <v>168</v>
      </c>
      <c r="BM216" s="122" t="s">
        <v>427</v>
      </c>
    </row>
    <row r="217" spans="1:47" s="2" customFormat="1" ht="19.5">
      <c r="A217" s="20"/>
      <c r="B217" s="150"/>
      <c r="C217" s="42"/>
      <c r="D217" s="199" t="s">
        <v>169</v>
      </c>
      <c r="E217" s="42"/>
      <c r="F217" s="200" t="s">
        <v>425</v>
      </c>
      <c r="G217" s="42"/>
      <c r="H217" s="42"/>
      <c r="I217" s="201"/>
      <c r="J217" s="201"/>
      <c r="K217" s="151"/>
      <c r="L217" s="20"/>
      <c r="M217" s="21"/>
      <c r="N217" s="124"/>
      <c r="O217" s="125"/>
      <c r="P217" s="42"/>
      <c r="Q217" s="42"/>
      <c r="R217" s="42"/>
      <c r="S217" s="42"/>
      <c r="T217" s="42"/>
      <c r="U217" s="42"/>
      <c r="V217" s="42"/>
      <c r="W217" s="42"/>
      <c r="X217" s="43"/>
      <c r="Y217" s="20"/>
      <c r="Z217" s="20"/>
      <c r="AA217" s="20"/>
      <c r="AB217" s="20"/>
      <c r="AC217" s="20"/>
      <c r="AD217" s="20"/>
      <c r="AE217" s="20"/>
      <c r="AT217" s="14" t="s">
        <v>169</v>
      </c>
      <c r="AU217" s="14" t="s">
        <v>84</v>
      </c>
    </row>
    <row r="218" spans="1:65" s="2" customFormat="1" ht="33" customHeight="1">
      <c r="A218" s="20"/>
      <c r="B218" s="197"/>
      <c r="C218" s="126" t="s">
        <v>339</v>
      </c>
      <c r="D218" s="126" t="s">
        <v>182</v>
      </c>
      <c r="E218" s="127" t="s">
        <v>428</v>
      </c>
      <c r="F218" s="128" t="s">
        <v>429</v>
      </c>
      <c r="G218" s="129" t="s">
        <v>426</v>
      </c>
      <c r="H218" s="130">
        <v>2.86</v>
      </c>
      <c r="I218" s="131"/>
      <c r="J218" s="131"/>
      <c r="K218" s="203">
        <f>ROUND(P218*H218,2)</f>
        <v>0</v>
      </c>
      <c r="L218" s="181"/>
      <c r="M218" s="21"/>
      <c r="N218" s="132" t="s">
        <v>1</v>
      </c>
      <c r="O218" s="118" t="s">
        <v>37</v>
      </c>
      <c r="P218" s="119">
        <f>I218+J218</f>
        <v>0</v>
      </c>
      <c r="Q218" s="119">
        <f>ROUND(I218*H218,2)</f>
        <v>0</v>
      </c>
      <c r="R218" s="119">
        <f>ROUND(J218*H218,2)</f>
        <v>0</v>
      </c>
      <c r="S218" s="42"/>
      <c r="T218" s="120">
        <f>S218*H218</f>
        <v>0</v>
      </c>
      <c r="U218" s="120">
        <v>0</v>
      </c>
      <c r="V218" s="120">
        <f>U218*H218</f>
        <v>0</v>
      </c>
      <c r="W218" s="120">
        <v>0</v>
      </c>
      <c r="X218" s="121">
        <f>W218*H218</f>
        <v>0</v>
      </c>
      <c r="Y218" s="20"/>
      <c r="Z218" s="20"/>
      <c r="AA218" s="20"/>
      <c r="AB218" s="20"/>
      <c r="AC218" s="20"/>
      <c r="AD218" s="20"/>
      <c r="AE218" s="20"/>
      <c r="AR218" s="122" t="s">
        <v>168</v>
      </c>
      <c r="AT218" s="122" t="s">
        <v>182</v>
      </c>
      <c r="AU218" s="122" t="s">
        <v>84</v>
      </c>
      <c r="AY218" s="14" t="s">
        <v>160</v>
      </c>
      <c r="BE218" s="123">
        <f>IF(O218="základní",K218,0)</f>
        <v>0</v>
      </c>
      <c r="BF218" s="123">
        <f>IF(O218="snížená",K218,0)</f>
        <v>0</v>
      </c>
      <c r="BG218" s="123">
        <f>IF(O218="zákl. přenesená",K218,0)</f>
        <v>0</v>
      </c>
      <c r="BH218" s="123">
        <f>IF(O218="sníž. přenesená",K218,0)</f>
        <v>0</v>
      </c>
      <c r="BI218" s="123">
        <f>IF(O218="nulová",K218,0)</f>
        <v>0</v>
      </c>
      <c r="BJ218" s="14" t="s">
        <v>82</v>
      </c>
      <c r="BK218" s="123">
        <f>ROUND(P218*H218,2)</f>
        <v>0</v>
      </c>
      <c r="BL218" s="14" t="s">
        <v>168</v>
      </c>
      <c r="BM218" s="122" t="s">
        <v>430</v>
      </c>
    </row>
    <row r="219" spans="1:47" s="2" customFormat="1" ht="19.5">
      <c r="A219" s="20"/>
      <c r="B219" s="150"/>
      <c r="C219" s="42"/>
      <c r="D219" s="199" t="s">
        <v>169</v>
      </c>
      <c r="E219" s="42"/>
      <c r="F219" s="200" t="s">
        <v>429</v>
      </c>
      <c r="G219" s="42"/>
      <c r="H219" s="42"/>
      <c r="I219" s="201"/>
      <c r="J219" s="201"/>
      <c r="K219" s="151"/>
      <c r="L219" s="20"/>
      <c r="M219" s="21"/>
      <c r="N219" s="124"/>
      <c r="O219" s="125"/>
      <c r="P219" s="42"/>
      <c r="Q219" s="42"/>
      <c r="R219" s="42"/>
      <c r="S219" s="42"/>
      <c r="T219" s="42"/>
      <c r="U219" s="42"/>
      <c r="V219" s="42"/>
      <c r="W219" s="42"/>
      <c r="X219" s="43"/>
      <c r="Y219" s="20"/>
      <c r="Z219" s="20"/>
      <c r="AA219" s="20"/>
      <c r="AB219" s="20"/>
      <c r="AC219" s="20"/>
      <c r="AD219" s="20"/>
      <c r="AE219" s="20"/>
      <c r="AT219" s="14" t="s">
        <v>169</v>
      </c>
      <c r="AU219" s="14" t="s">
        <v>84</v>
      </c>
    </row>
    <row r="220" spans="1:65" s="2" customFormat="1" ht="24.2" customHeight="1">
      <c r="A220" s="20"/>
      <c r="B220" s="197"/>
      <c r="C220" s="126" t="s">
        <v>344</v>
      </c>
      <c r="D220" s="126" t="s">
        <v>182</v>
      </c>
      <c r="E220" s="127" t="s">
        <v>431</v>
      </c>
      <c r="F220" s="128" t="s">
        <v>432</v>
      </c>
      <c r="G220" s="129" t="s">
        <v>426</v>
      </c>
      <c r="H220" s="130">
        <v>8.3</v>
      </c>
      <c r="I220" s="131"/>
      <c r="J220" s="131"/>
      <c r="K220" s="203">
        <f>ROUND(P220*H220,2)</f>
        <v>0</v>
      </c>
      <c r="L220" s="181"/>
      <c r="M220" s="21"/>
      <c r="N220" s="132" t="s">
        <v>1</v>
      </c>
      <c r="O220" s="118" t="s">
        <v>37</v>
      </c>
      <c r="P220" s="119">
        <f>I220+J220</f>
        <v>0</v>
      </c>
      <c r="Q220" s="119">
        <f>ROUND(I220*H220,2)</f>
        <v>0</v>
      </c>
      <c r="R220" s="119">
        <f>ROUND(J220*H220,2)</f>
        <v>0</v>
      </c>
      <c r="S220" s="42"/>
      <c r="T220" s="120">
        <f>S220*H220</f>
        <v>0</v>
      </c>
      <c r="U220" s="120">
        <v>0</v>
      </c>
      <c r="V220" s="120">
        <f>U220*H220</f>
        <v>0</v>
      </c>
      <c r="W220" s="120">
        <v>0</v>
      </c>
      <c r="X220" s="121">
        <f>W220*H220</f>
        <v>0</v>
      </c>
      <c r="Y220" s="20"/>
      <c r="Z220" s="20"/>
      <c r="AA220" s="20"/>
      <c r="AB220" s="20"/>
      <c r="AC220" s="20"/>
      <c r="AD220" s="20"/>
      <c r="AE220" s="20"/>
      <c r="AR220" s="122" t="s">
        <v>168</v>
      </c>
      <c r="AT220" s="122" t="s">
        <v>182</v>
      </c>
      <c r="AU220" s="122" t="s">
        <v>84</v>
      </c>
      <c r="AY220" s="14" t="s">
        <v>160</v>
      </c>
      <c r="BE220" s="123">
        <f>IF(O220="základní",K220,0)</f>
        <v>0</v>
      </c>
      <c r="BF220" s="123">
        <f>IF(O220="snížená",K220,0)</f>
        <v>0</v>
      </c>
      <c r="BG220" s="123">
        <f>IF(O220="zákl. přenesená",K220,0)</f>
        <v>0</v>
      </c>
      <c r="BH220" s="123">
        <f>IF(O220="sníž. přenesená",K220,0)</f>
        <v>0</v>
      </c>
      <c r="BI220" s="123">
        <f>IF(O220="nulová",K220,0)</f>
        <v>0</v>
      </c>
      <c r="BJ220" s="14" t="s">
        <v>82</v>
      </c>
      <c r="BK220" s="123">
        <f>ROUND(P220*H220,2)</f>
        <v>0</v>
      </c>
      <c r="BL220" s="14" t="s">
        <v>168</v>
      </c>
      <c r="BM220" s="122" t="s">
        <v>433</v>
      </c>
    </row>
    <row r="221" spans="1:47" s="2" customFormat="1" ht="12">
      <c r="A221" s="20"/>
      <c r="B221" s="150"/>
      <c r="C221" s="42"/>
      <c r="D221" s="199" t="s">
        <v>169</v>
      </c>
      <c r="E221" s="42"/>
      <c r="F221" s="200" t="s">
        <v>432</v>
      </c>
      <c r="G221" s="42"/>
      <c r="H221" s="42"/>
      <c r="I221" s="201"/>
      <c r="J221" s="201"/>
      <c r="K221" s="151"/>
      <c r="L221" s="20"/>
      <c r="M221" s="21"/>
      <c r="N221" s="124"/>
      <c r="O221" s="125"/>
      <c r="P221" s="42"/>
      <c r="Q221" s="42"/>
      <c r="R221" s="42"/>
      <c r="S221" s="42"/>
      <c r="T221" s="42"/>
      <c r="U221" s="42"/>
      <c r="V221" s="42"/>
      <c r="W221" s="42"/>
      <c r="X221" s="43"/>
      <c r="Y221" s="20"/>
      <c r="Z221" s="20"/>
      <c r="AA221" s="20"/>
      <c r="AB221" s="20"/>
      <c r="AC221" s="20"/>
      <c r="AD221" s="20"/>
      <c r="AE221" s="20"/>
      <c r="AT221" s="14" t="s">
        <v>169</v>
      </c>
      <c r="AU221" s="14" t="s">
        <v>84</v>
      </c>
    </row>
    <row r="222" spans="1:65" s="2" customFormat="1" ht="66.75" customHeight="1">
      <c r="A222" s="20"/>
      <c r="B222" s="197"/>
      <c r="C222" s="126" t="s">
        <v>347</v>
      </c>
      <c r="D222" s="126" t="s">
        <v>182</v>
      </c>
      <c r="E222" s="127" t="s">
        <v>334</v>
      </c>
      <c r="F222" s="128" t="s">
        <v>335</v>
      </c>
      <c r="G222" s="129" t="s">
        <v>336</v>
      </c>
      <c r="H222" s="130">
        <v>20</v>
      </c>
      <c r="I222" s="131"/>
      <c r="J222" s="131"/>
      <c r="K222" s="203">
        <f>ROUND(P222*H222,2)</f>
        <v>0</v>
      </c>
      <c r="L222" s="181"/>
      <c r="M222" s="21"/>
      <c r="N222" s="132" t="s">
        <v>1</v>
      </c>
      <c r="O222" s="118" t="s">
        <v>37</v>
      </c>
      <c r="P222" s="119">
        <f>I222+J222</f>
        <v>0</v>
      </c>
      <c r="Q222" s="119">
        <f>ROUND(I222*H222,2)</f>
        <v>0</v>
      </c>
      <c r="R222" s="119">
        <f>ROUND(J222*H222,2)</f>
        <v>0</v>
      </c>
      <c r="S222" s="42"/>
      <c r="T222" s="120">
        <f>S222*H222</f>
        <v>0</v>
      </c>
      <c r="U222" s="120">
        <v>0</v>
      </c>
      <c r="V222" s="120">
        <f>U222*H222</f>
        <v>0</v>
      </c>
      <c r="W222" s="120">
        <v>0</v>
      </c>
      <c r="X222" s="121">
        <f>W222*H222</f>
        <v>0</v>
      </c>
      <c r="Y222" s="20"/>
      <c r="Z222" s="20"/>
      <c r="AA222" s="20"/>
      <c r="AB222" s="20"/>
      <c r="AC222" s="20"/>
      <c r="AD222" s="20"/>
      <c r="AE222" s="20"/>
      <c r="AR222" s="122" t="s">
        <v>168</v>
      </c>
      <c r="AT222" s="122" t="s">
        <v>182</v>
      </c>
      <c r="AU222" s="122" t="s">
        <v>84</v>
      </c>
      <c r="AY222" s="14" t="s">
        <v>160</v>
      </c>
      <c r="BE222" s="123">
        <f>IF(O222="základní",K222,0)</f>
        <v>0</v>
      </c>
      <c r="BF222" s="123">
        <f>IF(O222="snížená",K222,0)</f>
        <v>0</v>
      </c>
      <c r="BG222" s="123">
        <f>IF(O222="zákl. přenesená",K222,0)</f>
        <v>0</v>
      </c>
      <c r="BH222" s="123">
        <f>IF(O222="sníž. přenesená",K222,0)</f>
        <v>0</v>
      </c>
      <c r="BI222" s="123">
        <f>IF(O222="nulová",K222,0)</f>
        <v>0</v>
      </c>
      <c r="BJ222" s="14" t="s">
        <v>82</v>
      </c>
      <c r="BK222" s="123">
        <f>ROUND(P222*H222,2)</f>
        <v>0</v>
      </c>
      <c r="BL222" s="14" t="s">
        <v>168</v>
      </c>
      <c r="BM222" s="122" t="s">
        <v>337</v>
      </c>
    </row>
    <row r="223" spans="1:47" s="2" customFormat="1" ht="39">
      <c r="A223" s="20"/>
      <c r="B223" s="150"/>
      <c r="C223" s="42"/>
      <c r="D223" s="199" t="s">
        <v>169</v>
      </c>
      <c r="E223" s="42"/>
      <c r="F223" s="200" t="s">
        <v>338</v>
      </c>
      <c r="G223" s="42"/>
      <c r="H223" s="42"/>
      <c r="I223" s="201"/>
      <c r="J223" s="201"/>
      <c r="K223" s="151"/>
      <c r="L223" s="20"/>
      <c r="M223" s="21"/>
      <c r="N223" s="124"/>
      <c r="O223" s="125"/>
      <c r="P223" s="42"/>
      <c r="Q223" s="42"/>
      <c r="R223" s="42"/>
      <c r="S223" s="42"/>
      <c r="T223" s="42"/>
      <c r="U223" s="42"/>
      <c r="V223" s="42"/>
      <c r="W223" s="42"/>
      <c r="X223" s="43"/>
      <c r="Y223" s="20"/>
      <c r="Z223" s="20"/>
      <c r="AA223" s="20"/>
      <c r="AB223" s="20"/>
      <c r="AC223" s="20"/>
      <c r="AD223" s="20"/>
      <c r="AE223" s="20"/>
      <c r="AT223" s="14" t="s">
        <v>169</v>
      </c>
      <c r="AU223" s="14" t="s">
        <v>84</v>
      </c>
    </row>
    <row r="224" spans="1:65" s="2" customFormat="1" ht="55.5" customHeight="1">
      <c r="A224" s="20"/>
      <c r="B224" s="197"/>
      <c r="C224" s="126" t="s">
        <v>350</v>
      </c>
      <c r="D224" s="126" t="s">
        <v>182</v>
      </c>
      <c r="E224" s="127" t="s">
        <v>340</v>
      </c>
      <c r="F224" s="128" t="s">
        <v>341</v>
      </c>
      <c r="G224" s="129" t="s">
        <v>277</v>
      </c>
      <c r="H224" s="130">
        <v>13</v>
      </c>
      <c r="I224" s="131"/>
      <c r="J224" s="131"/>
      <c r="K224" s="203">
        <f>ROUND(P224*H224,2)</f>
        <v>0</v>
      </c>
      <c r="L224" s="181"/>
      <c r="M224" s="21"/>
      <c r="N224" s="132" t="s">
        <v>1</v>
      </c>
      <c r="O224" s="118" t="s">
        <v>37</v>
      </c>
      <c r="P224" s="119">
        <f>I224+J224</f>
        <v>0</v>
      </c>
      <c r="Q224" s="119">
        <f>ROUND(I224*H224,2)</f>
        <v>0</v>
      </c>
      <c r="R224" s="119">
        <f>ROUND(J224*H224,2)</f>
        <v>0</v>
      </c>
      <c r="S224" s="42"/>
      <c r="T224" s="120">
        <f>S224*H224</f>
        <v>0</v>
      </c>
      <c r="U224" s="120">
        <v>0</v>
      </c>
      <c r="V224" s="120">
        <f>U224*H224</f>
        <v>0</v>
      </c>
      <c r="W224" s="120">
        <v>0</v>
      </c>
      <c r="X224" s="121">
        <f>W224*H224</f>
        <v>0</v>
      </c>
      <c r="Y224" s="20"/>
      <c r="Z224" s="20"/>
      <c r="AA224" s="20"/>
      <c r="AB224" s="20"/>
      <c r="AC224" s="20"/>
      <c r="AD224" s="20"/>
      <c r="AE224" s="20"/>
      <c r="AR224" s="122" t="s">
        <v>168</v>
      </c>
      <c r="AT224" s="122" t="s">
        <v>182</v>
      </c>
      <c r="AU224" s="122" t="s">
        <v>84</v>
      </c>
      <c r="AY224" s="14" t="s">
        <v>160</v>
      </c>
      <c r="BE224" s="123">
        <f>IF(O224="základní",K224,0)</f>
        <v>0</v>
      </c>
      <c r="BF224" s="123">
        <f>IF(O224="snížená",K224,0)</f>
        <v>0</v>
      </c>
      <c r="BG224" s="123">
        <f>IF(O224="zákl. přenesená",K224,0)</f>
        <v>0</v>
      </c>
      <c r="BH224" s="123">
        <f>IF(O224="sníž. přenesená",K224,0)</f>
        <v>0</v>
      </c>
      <c r="BI224" s="123">
        <f>IF(O224="nulová",K224,0)</f>
        <v>0</v>
      </c>
      <c r="BJ224" s="14" t="s">
        <v>82</v>
      </c>
      <c r="BK224" s="123">
        <f>ROUND(P224*H224,2)</f>
        <v>0</v>
      </c>
      <c r="BL224" s="14" t="s">
        <v>168</v>
      </c>
      <c r="BM224" s="122" t="s">
        <v>342</v>
      </c>
    </row>
    <row r="225" spans="1:47" s="2" customFormat="1" ht="39">
      <c r="A225" s="20"/>
      <c r="B225" s="150"/>
      <c r="C225" s="42"/>
      <c r="D225" s="199" t="s">
        <v>169</v>
      </c>
      <c r="E225" s="42"/>
      <c r="F225" s="200" t="s">
        <v>343</v>
      </c>
      <c r="G225" s="42"/>
      <c r="H225" s="42"/>
      <c r="I225" s="201"/>
      <c r="J225" s="201"/>
      <c r="K225" s="151"/>
      <c r="L225" s="20"/>
      <c r="M225" s="21"/>
      <c r="N225" s="124"/>
      <c r="O225" s="125"/>
      <c r="P225" s="42"/>
      <c r="Q225" s="42"/>
      <c r="R225" s="42"/>
      <c r="S225" s="42"/>
      <c r="T225" s="42"/>
      <c r="U225" s="42"/>
      <c r="V225" s="42"/>
      <c r="W225" s="42"/>
      <c r="X225" s="43"/>
      <c r="Y225" s="20"/>
      <c r="Z225" s="20"/>
      <c r="AA225" s="20"/>
      <c r="AB225" s="20"/>
      <c r="AC225" s="20"/>
      <c r="AD225" s="20"/>
      <c r="AE225" s="20"/>
      <c r="AT225" s="14" t="s">
        <v>169</v>
      </c>
      <c r="AU225" s="14" t="s">
        <v>84</v>
      </c>
    </row>
    <row r="226" spans="1:65" s="2" customFormat="1" ht="16.5" customHeight="1">
      <c r="A226" s="20"/>
      <c r="B226" s="197"/>
      <c r="C226" s="126" t="s">
        <v>200</v>
      </c>
      <c r="D226" s="126" t="s">
        <v>182</v>
      </c>
      <c r="E226" s="127" t="s">
        <v>269</v>
      </c>
      <c r="F226" s="128" t="s">
        <v>345</v>
      </c>
      <c r="G226" s="129" t="s">
        <v>297</v>
      </c>
      <c r="H226" s="130">
        <v>1</v>
      </c>
      <c r="I226" s="131"/>
      <c r="J226" s="131"/>
      <c r="K226" s="203">
        <f>ROUND(P226*H226,2)</f>
        <v>0</v>
      </c>
      <c r="L226" s="181"/>
      <c r="M226" s="21"/>
      <c r="N226" s="132" t="s">
        <v>1</v>
      </c>
      <c r="O226" s="118" t="s">
        <v>37</v>
      </c>
      <c r="P226" s="119">
        <f>I226+J226</f>
        <v>0</v>
      </c>
      <c r="Q226" s="119">
        <f>ROUND(I226*H226,2)</f>
        <v>0</v>
      </c>
      <c r="R226" s="119">
        <f>ROUND(J226*H226,2)</f>
        <v>0</v>
      </c>
      <c r="S226" s="42"/>
      <c r="T226" s="120">
        <f>S226*H226</f>
        <v>0</v>
      </c>
      <c r="U226" s="120">
        <v>0</v>
      </c>
      <c r="V226" s="120">
        <f>U226*H226</f>
        <v>0</v>
      </c>
      <c r="W226" s="120">
        <v>0</v>
      </c>
      <c r="X226" s="121">
        <f>W226*H226</f>
        <v>0</v>
      </c>
      <c r="Y226" s="20"/>
      <c r="Z226" s="20"/>
      <c r="AA226" s="20"/>
      <c r="AB226" s="20"/>
      <c r="AC226" s="20"/>
      <c r="AD226" s="20"/>
      <c r="AE226" s="20"/>
      <c r="AR226" s="122" t="s">
        <v>168</v>
      </c>
      <c r="AT226" s="122" t="s">
        <v>182</v>
      </c>
      <c r="AU226" s="122" t="s">
        <v>84</v>
      </c>
      <c r="AY226" s="14" t="s">
        <v>160</v>
      </c>
      <c r="BE226" s="123">
        <f>IF(O226="základní",K226,0)</f>
        <v>0</v>
      </c>
      <c r="BF226" s="123">
        <f>IF(O226="snížená",K226,0)</f>
        <v>0</v>
      </c>
      <c r="BG226" s="123">
        <f>IF(O226="zákl. přenesená",K226,0)</f>
        <v>0</v>
      </c>
      <c r="BH226" s="123">
        <f>IF(O226="sníž. přenesená",K226,0)</f>
        <v>0</v>
      </c>
      <c r="BI226" s="123">
        <f>IF(O226="nulová",K226,0)</f>
        <v>0</v>
      </c>
      <c r="BJ226" s="14" t="s">
        <v>82</v>
      </c>
      <c r="BK226" s="123">
        <f>ROUND(P226*H226,2)</f>
        <v>0</v>
      </c>
      <c r="BL226" s="14" t="s">
        <v>168</v>
      </c>
      <c r="BM226" s="122" t="s">
        <v>346</v>
      </c>
    </row>
    <row r="227" spans="1:47" s="2" customFormat="1" ht="12">
      <c r="A227" s="20"/>
      <c r="B227" s="150"/>
      <c r="C227" s="42"/>
      <c r="D227" s="199" t="s">
        <v>169</v>
      </c>
      <c r="E227" s="42"/>
      <c r="F227" s="200" t="s">
        <v>345</v>
      </c>
      <c r="G227" s="42"/>
      <c r="H227" s="42"/>
      <c r="I227" s="201"/>
      <c r="J227" s="201"/>
      <c r="K227" s="151"/>
      <c r="L227" s="20"/>
      <c r="M227" s="21"/>
      <c r="N227" s="124"/>
      <c r="O227" s="125"/>
      <c r="P227" s="42"/>
      <c r="Q227" s="42"/>
      <c r="R227" s="42"/>
      <c r="S227" s="42"/>
      <c r="T227" s="42"/>
      <c r="U227" s="42"/>
      <c r="V227" s="42"/>
      <c r="W227" s="42"/>
      <c r="X227" s="43"/>
      <c r="Y227" s="20"/>
      <c r="Z227" s="20"/>
      <c r="AA227" s="20"/>
      <c r="AB227" s="20"/>
      <c r="AC227" s="20"/>
      <c r="AD227" s="20"/>
      <c r="AE227" s="20"/>
      <c r="AT227" s="14" t="s">
        <v>169</v>
      </c>
      <c r="AU227" s="14" t="s">
        <v>84</v>
      </c>
    </row>
    <row r="228" spans="1:65" s="2" customFormat="1" ht="24.2" customHeight="1">
      <c r="A228" s="20"/>
      <c r="B228" s="197"/>
      <c r="C228" s="126" t="s">
        <v>362</v>
      </c>
      <c r="D228" s="126" t="s">
        <v>182</v>
      </c>
      <c r="E228" s="127" t="s">
        <v>271</v>
      </c>
      <c r="F228" s="128" t="s">
        <v>348</v>
      </c>
      <c r="G228" s="129" t="s">
        <v>336</v>
      </c>
      <c r="H228" s="130">
        <v>20</v>
      </c>
      <c r="I228" s="131"/>
      <c r="J228" s="131"/>
      <c r="K228" s="203">
        <f>ROUND(P228*H228,2)</f>
        <v>0</v>
      </c>
      <c r="L228" s="181"/>
      <c r="M228" s="21"/>
      <c r="N228" s="132" t="s">
        <v>1</v>
      </c>
      <c r="O228" s="118" t="s">
        <v>37</v>
      </c>
      <c r="P228" s="119">
        <f>I228+J228</f>
        <v>0</v>
      </c>
      <c r="Q228" s="119">
        <f>ROUND(I228*H228,2)</f>
        <v>0</v>
      </c>
      <c r="R228" s="119">
        <f>ROUND(J228*H228,2)</f>
        <v>0</v>
      </c>
      <c r="S228" s="42"/>
      <c r="T228" s="120">
        <f>S228*H228</f>
        <v>0</v>
      </c>
      <c r="U228" s="120">
        <v>0</v>
      </c>
      <c r="V228" s="120">
        <f>U228*H228</f>
        <v>0</v>
      </c>
      <c r="W228" s="120">
        <v>0</v>
      </c>
      <c r="X228" s="121">
        <f>W228*H228</f>
        <v>0</v>
      </c>
      <c r="Y228" s="20"/>
      <c r="Z228" s="20"/>
      <c r="AA228" s="20"/>
      <c r="AB228" s="20"/>
      <c r="AC228" s="20"/>
      <c r="AD228" s="20"/>
      <c r="AE228" s="20"/>
      <c r="AR228" s="122" t="s">
        <v>168</v>
      </c>
      <c r="AT228" s="122" t="s">
        <v>182</v>
      </c>
      <c r="AU228" s="122" t="s">
        <v>84</v>
      </c>
      <c r="AY228" s="14" t="s">
        <v>160</v>
      </c>
      <c r="BE228" s="123">
        <f>IF(O228="základní",K228,0)</f>
        <v>0</v>
      </c>
      <c r="BF228" s="123">
        <f>IF(O228="snížená",K228,0)</f>
        <v>0</v>
      </c>
      <c r="BG228" s="123">
        <f>IF(O228="zákl. přenesená",K228,0)</f>
        <v>0</v>
      </c>
      <c r="BH228" s="123">
        <f>IF(O228="sníž. přenesená",K228,0)</f>
        <v>0</v>
      </c>
      <c r="BI228" s="123">
        <f>IF(O228="nulová",K228,0)</f>
        <v>0</v>
      </c>
      <c r="BJ228" s="14" t="s">
        <v>82</v>
      </c>
      <c r="BK228" s="123">
        <f>ROUND(P228*H228,2)</f>
        <v>0</v>
      </c>
      <c r="BL228" s="14" t="s">
        <v>168</v>
      </c>
      <c r="BM228" s="122" t="s">
        <v>349</v>
      </c>
    </row>
    <row r="229" spans="1:47" s="2" customFormat="1" ht="19.5">
      <c r="A229" s="20"/>
      <c r="B229" s="150"/>
      <c r="C229" s="42"/>
      <c r="D229" s="199" t="s">
        <v>169</v>
      </c>
      <c r="E229" s="42"/>
      <c r="F229" s="200" t="s">
        <v>348</v>
      </c>
      <c r="G229" s="42"/>
      <c r="H229" s="42"/>
      <c r="I229" s="201"/>
      <c r="J229" s="201"/>
      <c r="K229" s="151"/>
      <c r="L229" s="20"/>
      <c r="M229" s="21"/>
      <c r="N229" s="124"/>
      <c r="O229" s="125"/>
      <c r="P229" s="42"/>
      <c r="Q229" s="42"/>
      <c r="R229" s="42"/>
      <c r="S229" s="42"/>
      <c r="T229" s="42"/>
      <c r="U229" s="42"/>
      <c r="V229" s="42"/>
      <c r="W229" s="42"/>
      <c r="X229" s="43"/>
      <c r="Y229" s="20"/>
      <c r="Z229" s="20"/>
      <c r="AA229" s="20"/>
      <c r="AB229" s="20"/>
      <c r="AC229" s="20"/>
      <c r="AD229" s="20"/>
      <c r="AE229" s="20"/>
      <c r="AT229" s="14" t="s">
        <v>169</v>
      </c>
      <c r="AU229" s="14" t="s">
        <v>84</v>
      </c>
    </row>
    <row r="230" spans="1:65" s="2" customFormat="1" ht="37.9" customHeight="1">
      <c r="A230" s="20"/>
      <c r="B230" s="197"/>
      <c r="C230" s="126" t="s">
        <v>203</v>
      </c>
      <c r="D230" s="126" t="s">
        <v>182</v>
      </c>
      <c r="E230" s="127" t="s">
        <v>351</v>
      </c>
      <c r="F230" s="128" t="s">
        <v>352</v>
      </c>
      <c r="G230" s="129" t="s">
        <v>353</v>
      </c>
      <c r="H230" s="130">
        <v>1</v>
      </c>
      <c r="I230" s="131"/>
      <c r="J230" s="131"/>
      <c r="K230" s="203">
        <f>ROUND(P230*H230,2)</f>
        <v>0</v>
      </c>
      <c r="L230" s="181"/>
      <c r="M230" s="21"/>
      <c r="N230" s="132" t="s">
        <v>1</v>
      </c>
      <c r="O230" s="118" t="s">
        <v>37</v>
      </c>
      <c r="P230" s="119">
        <f>I230+J230</f>
        <v>0</v>
      </c>
      <c r="Q230" s="119">
        <f>ROUND(I230*H230,2)</f>
        <v>0</v>
      </c>
      <c r="R230" s="119">
        <f>ROUND(J230*H230,2)</f>
        <v>0</v>
      </c>
      <c r="S230" s="42"/>
      <c r="T230" s="120">
        <f>S230*H230</f>
        <v>0</v>
      </c>
      <c r="U230" s="120">
        <v>7E-05</v>
      </c>
      <c r="V230" s="120">
        <f>U230*H230</f>
        <v>7E-05</v>
      </c>
      <c r="W230" s="120">
        <v>0</v>
      </c>
      <c r="X230" s="121">
        <f>W230*H230</f>
        <v>0</v>
      </c>
      <c r="Y230" s="20"/>
      <c r="Z230" s="20"/>
      <c r="AA230" s="20"/>
      <c r="AB230" s="20"/>
      <c r="AC230" s="20"/>
      <c r="AD230" s="20"/>
      <c r="AE230" s="20"/>
      <c r="AR230" s="122" t="s">
        <v>168</v>
      </c>
      <c r="AT230" s="122" t="s">
        <v>182</v>
      </c>
      <c r="AU230" s="122" t="s">
        <v>84</v>
      </c>
      <c r="AY230" s="14" t="s">
        <v>160</v>
      </c>
      <c r="BE230" s="123">
        <f>IF(O230="základní",K230,0)</f>
        <v>0</v>
      </c>
      <c r="BF230" s="123">
        <f>IF(O230="snížená",K230,0)</f>
        <v>0</v>
      </c>
      <c r="BG230" s="123">
        <f>IF(O230="zákl. přenesená",K230,0)</f>
        <v>0</v>
      </c>
      <c r="BH230" s="123">
        <f>IF(O230="sníž. přenesená",K230,0)</f>
        <v>0</v>
      </c>
      <c r="BI230" s="123">
        <f>IF(O230="nulová",K230,0)</f>
        <v>0</v>
      </c>
      <c r="BJ230" s="14" t="s">
        <v>82</v>
      </c>
      <c r="BK230" s="123">
        <f>ROUND(P230*H230,2)</f>
        <v>0</v>
      </c>
      <c r="BL230" s="14" t="s">
        <v>168</v>
      </c>
      <c r="BM230" s="122" t="s">
        <v>354</v>
      </c>
    </row>
    <row r="231" spans="1:47" s="2" customFormat="1" ht="19.5">
      <c r="A231" s="20"/>
      <c r="B231" s="150"/>
      <c r="C231" s="42"/>
      <c r="D231" s="199" t="s">
        <v>169</v>
      </c>
      <c r="E231" s="42"/>
      <c r="F231" s="200" t="s">
        <v>355</v>
      </c>
      <c r="G231" s="42"/>
      <c r="H231" s="42"/>
      <c r="I231" s="201"/>
      <c r="J231" s="201"/>
      <c r="K231" s="151"/>
      <c r="L231" s="20"/>
      <c r="M231" s="21"/>
      <c r="N231" s="124"/>
      <c r="O231" s="125"/>
      <c r="P231" s="42"/>
      <c r="Q231" s="42"/>
      <c r="R231" s="42"/>
      <c r="S231" s="42"/>
      <c r="T231" s="42"/>
      <c r="U231" s="42"/>
      <c r="V231" s="42"/>
      <c r="W231" s="42"/>
      <c r="X231" s="43"/>
      <c r="Y231" s="20"/>
      <c r="Z231" s="20"/>
      <c r="AA231" s="20"/>
      <c r="AB231" s="20"/>
      <c r="AC231" s="20"/>
      <c r="AD231" s="20"/>
      <c r="AE231" s="20"/>
      <c r="AT231" s="14" t="s">
        <v>169</v>
      </c>
      <c r="AU231" s="14" t="s">
        <v>84</v>
      </c>
    </row>
    <row r="232" spans="2:63" s="12" customFormat="1" ht="22.9" customHeight="1">
      <c r="B232" s="190"/>
      <c r="C232" s="103"/>
      <c r="D232" s="191" t="s">
        <v>73</v>
      </c>
      <c r="E232" s="195" t="s">
        <v>356</v>
      </c>
      <c r="F232" s="195" t="s">
        <v>357</v>
      </c>
      <c r="G232" s="103"/>
      <c r="H232" s="103"/>
      <c r="I232" s="193"/>
      <c r="J232" s="193"/>
      <c r="K232" s="196">
        <f>BK232</f>
        <v>0</v>
      </c>
      <c r="M232" s="100"/>
      <c r="N232" s="102"/>
      <c r="O232" s="103"/>
      <c r="P232" s="103"/>
      <c r="Q232" s="104">
        <f>SUM(Q233:Q240)</f>
        <v>0</v>
      </c>
      <c r="R232" s="104">
        <f>SUM(R233:R240)</f>
        <v>0</v>
      </c>
      <c r="S232" s="103"/>
      <c r="T232" s="105">
        <f>SUM(T233:T240)</f>
        <v>0</v>
      </c>
      <c r="U232" s="103"/>
      <c r="V232" s="105">
        <f>SUM(V233:V240)</f>
        <v>0</v>
      </c>
      <c r="W232" s="103"/>
      <c r="X232" s="106">
        <f>SUM(X233:X240)</f>
        <v>0</v>
      </c>
      <c r="AR232" s="101" t="s">
        <v>82</v>
      </c>
      <c r="AT232" s="107" t="s">
        <v>73</v>
      </c>
      <c r="AU232" s="107" t="s">
        <v>82</v>
      </c>
      <c r="AY232" s="101" t="s">
        <v>160</v>
      </c>
      <c r="BK232" s="108">
        <f>SUM(BK233:BK240)</f>
        <v>0</v>
      </c>
    </row>
    <row r="233" spans="1:65" s="2" customFormat="1" ht="21.75" customHeight="1">
      <c r="A233" s="20"/>
      <c r="B233" s="197"/>
      <c r="C233" s="126" t="s">
        <v>371</v>
      </c>
      <c r="D233" s="126" t="s">
        <v>182</v>
      </c>
      <c r="E233" s="127" t="s">
        <v>358</v>
      </c>
      <c r="F233" s="128" t="s">
        <v>359</v>
      </c>
      <c r="G233" s="129" t="s">
        <v>360</v>
      </c>
      <c r="H233" s="130">
        <v>11.44</v>
      </c>
      <c r="I233" s="131"/>
      <c r="J233" s="131"/>
      <c r="K233" s="203">
        <f>ROUND(P233*H233,2)</f>
        <v>0</v>
      </c>
      <c r="L233" s="181"/>
      <c r="M233" s="21"/>
      <c r="N233" s="132" t="s">
        <v>1</v>
      </c>
      <c r="O233" s="118" t="s">
        <v>37</v>
      </c>
      <c r="P233" s="119">
        <f>I233+J233</f>
        <v>0</v>
      </c>
      <c r="Q233" s="119">
        <f>ROUND(I233*H233,2)</f>
        <v>0</v>
      </c>
      <c r="R233" s="119">
        <f>ROUND(J233*H233,2)</f>
        <v>0</v>
      </c>
      <c r="S233" s="42"/>
      <c r="T233" s="120">
        <f>S233*H233</f>
        <v>0</v>
      </c>
      <c r="U233" s="120">
        <v>0</v>
      </c>
      <c r="V233" s="120">
        <f>U233*H233</f>
        <v>0</v>
      </c>
      <c r="W233" s="120">
        <v>0</v>
      </c>
      <c r="X233" s="121">
        <f>W233*H233</f>
        <v>0</v>
      </c>
      <c r="Y233" s="20"/>
      <c r="Z233" s="20"/>
      <c r="AA233" s="20"/>
      <c r="AB233" s="20"/>
      <c r="AC233" s="20"/>
      <c r="AD233" s="20"/>
      <c r="AE233" s="20"/>
      <c r="AR233" s="122" t="s">
        <v>168</v>
      </c>
      <c r="AT233" s="122" t="s">
        <v>182</v>
      </c>
      <c r="AU233" s="122" t="s">
        <v>84</v>
      </c>
      <c r="AY233" s="14" t="s">
        <v>160</v>
      </c>
      <c r="BE233" s="123">
        <f>IF(O233="základní",K233,0)</f>
        <v>0</v>
      </c>
      <c r="BF233" s="123">
        <f>IF(O233="snížená",K233,0)</f>
        <v>0</v>
      </c>
      <c r="BG233" s="123">
        <f>IF(O233="zákl. přenesená",K233,0)</f>
        <v>0</v>
      </c>
      <c r="BH233" s="123">
        <f>IF(O233="sníž. přenesená",K233,0)</f>
        <v>0</v>
      </c>
      <c r="BI233" s="123">
        <f>IF(O233="nulová",K233,0)</f>
        <v>0</v>
      </c>
      <c r="BJ233" s="14" t="s">
        <v>82</v>
      </c>
      <c r="BK233" s="123">
        <f>ROUND(P233*H233,2)</f>
        <v>0</v>
      </c>
      <c r="BL233" s="14" t="s">
        <v>168</v>
      </c>
      <c r="BM233" s="122" t="s">
        <v>361</v>
      </c>
    </row>
    <row r="234" spans="1:47" s="2" customFormat="1" ht="12">
      <c r="A234" s="20"/>
      <c r="B234" s="150"/>
      <c r="C234" s="42"/>
      <c r="D234" s="199" t="s">
        <v>169</v>
      </c>
      <c r="E234" s="42"/>
      <c r="F234" s="200" t="s">
        <v>359</v>
      </c>
      <c r="G234" s="42"/>
      <c r="H234" s="42"/>
      <c r="I234" s="201"/>
      <c r="J234" s="201"/>
      <c r="K234" s="151"/>
      <c r="L234" s="20"/>
      <c r="M234" s="21"/>
      <c r="N234" s="124"/>
      <c r="O234" s="125"/>
      <c r="P234" s="42"/>
      <c r="Q234" s="42"/>
      <c r="R234" s="42"/>
      <c r="S234" s="42"/>
      <c r="T234" s="42"/>
      <c r="U234" s="42"/>
      <c r="V234" s="42"/>
      <c r="W234" s="42"/>
      <c r="X234" s="43"/>
      <c r="Y234" s="20"/>
      <c r="Z234" s="20"/>
      <c r="AA234" s="20"/>
      <c r="AB234" s="20"/>
      <c r="AC234" s="20"/>
      <c r="AD234" s="20"/>
      <c r="AE234" s="20"/>
      <c r="AT234" s="14" t="s">
        <v>169</v>
      </c>
      <c r="AU234" s="14" t="s">
        <v>84</v>
      </c>
    </row>
    <row r="235" spans="1:65" s="2" customFormat="1" ht="24.2" customHeight="1">
      <c r="A235" s="20"/>
      <c r="B235" s="197"/>
      <c r="C235" s="126" t="s">
        <v>207</v>
      </c>
      <c r="D235" s="126" t="s">
        <v>182</v>
      </c>
      <c r="E235" s="127" t="s">
        <v>363</v>
      </c>
      <c r="F235" s="128" t="s">
        <v>364</v>
      </c>
      <c r="G235" s="129" t="s">
        <v>360</v>
      </c>
      <c r="H235" s="130">
        <v>11.44</v>
      </c>
      <c r="I235" s="131"/>
      <c r="J235" s="131"/>
      <c r="K235" s="203">
        <f>ROUND(P235*H235,2)</f>
        <v>0</v>
      </c>
      <c r="L235" s="181"/>
      <c r="M235" s="21"/>
      <c r="N235" s="132" t="s">
        <v>1</v>
      </c>
      <c r="O235" s="118" t="s">
        <v>37</v>
      </c>
      <c r="P235" s="119">
        <f>I235+J235</f>
        <v>0</v>
      </c>
      <c r="Q235" s="119">
        <f>ROUND(I235*H235,2)</f>
        <v>0</v>
      </c>
      <c r="R235" s="119">
        <f>ROUND(J235*H235,2)</f>
        <v>0</v>
      </c>
      <c r="S235" s="42"/>
      <c r="T235" s="120">
        <f>S235*H235</f>
        <v>0</v>
      </c>
      <c r="U235" s="120">
        <v>0</v>
      </c>
      <c r="V235" s="120">
        <f>U235*H235</f>
        <v>0</v>
      </c>
      <c r="W235" s="120">
        <v>0</v>
      </c>
      <c r="X235" s="121">
        <f>W235*H235</f>
        <v>0</v>
      </c>
      <c r="Y235" s="20"/>
      <c r="Z235" s="20"/>
      <c r="AA235" s="20"/>
      <c r="AB235" s="20"/>
      <c r="AC235" s="20"/>
      <c r="AD235" s="20"/>
      <c r="AE235" s="20"/>
      <c r="AR235" s="122" t="s">
        <v>168</v>
      </c>
      <c r="AT235" s="122" t="s">
        <v>182</v>
      </c>
      <c r="AU235" s="122" t="s">
        <v>84</v>
      </c>
      <c r="AY235" s="14" t="s">
        <v>160</v>
      </c>
      <c r="BE235" s="123">
        <f>IF(O235="základní",K235,0)</f>
        <v>0</v>
      </c>
      <c r="BF235" s="123">
        <f>IF(O235="snížená",K235,0)</f>
        <v>0</v>
      </c>
      <c r="BG235" s="123">
        <f>IF(O235="zákl. přenesená",K235,0)</f>
        <v>0</v>
      </c>
      <c r="BH235" s="123">
        <f>IF(O235="sníž. přenesená",K235,0)</f>
        <v>0</v>
      </c>
      <c r="BI235" s="123">
        <f>IF(O235="nulová",K235,0)</f>
        <v>0</v>
      </c>
      <c r="BJ235" s="14" t="s">
        <v>82</v>
      </c>
      <c r="BK235" s="123">
        <f>ROUND(P235*H235,2)</f>
        <v>0</v>
      </c>
      <c r="BL235" s="14" t="s">
        <v>168</v>
      </c>
      <c r="BM235" s="122" t="s">
        <v>365</v>
      </c>
    </row>
    <row r="236" spans="1:47" s="2" customFormat="1" ht="12">
      <c r="A236" s="20"/>
      <c r="B236" s="150"/>
      <c r="C236" s="42"/>
      <c r="D236" s="199" t="s">
        <v>169</v>
      </c>
      <c r="E236" s="42"/>
      <c r="F236" s="200" t="s">
        <v>364</v>
      </c>
      <c r="G236" s="42"/>
      <c r="H236" s="42"/>
      <c r="I236" s="201"/>
      <c r="J236" s="201"/>
      <c r="K236" s="151"/>
      <c r="L236" s="20"/>
      <c r="M236" s="21"/>
      <c r="N236" s="124"/>
      <c r="O236" s="125"/>
      <c r="P236" s="42"/>
      <c r="Q236" s="42"/>
      <c r="R236" s="42"/>
      <c r="S236" s="42"/>
      <c r="T236" s="42"/>
      <c r="U236" s="42"/>
      <c r="V236" s="42"/>
      <c r="W236" s="42"/>
      <c r="X236" s="43"/>
      <c r="Y236" s="20"/>
      <c r="Z236" s="20"/>
      <c r="AA236" s="20"/>
      <c r="AB236" s="20"/>
      <c r="AC236" s="20"/>
      <c r="AD236" s="20"/>
      <c r="AE236" s="20"/>
      <c r="AT236" s="14" t="s">
        <v>169</v>
      </c>
      <c r="AU236" s="14" t="s">
        <v>84</v>
      </c>
    </row>
    <row r="237" spans="1:65" s="2" customFormat="1" ht="33" customHeight="1">
      <c r="A237" s="20"/>
      <c r="B237" s="197"/>
      <c r="C237" s="126" t="s">
        <v>381</v>
      </c>
      <c r="D237" s="126" t="s">
        <v>182</v>
      </c>
      <c r="E237" s="127" t="s">
        <v>366</v>
      </c>
      <c r="F237" s="128" t="s">
        <v>367</v>
      </c>
      <c r="G237" s="129" t="s">
        <v>360</v>
      </c>
      <c r="H237" s="130">
        <v>8.58</v>
      </c>
      <c r="I237" s="131"/>
      <c r="J237" s="131"/>
      <c r="K237" s="203">
        <f>ROUND(P237*H237,2)</f>
        <v>0</v>
      </c>
      <c r="L237" s="181"/>
      <c r="M237" s="21"/>
      <c r="N237" s="132" t="s">
        <v>1</v>
      </c>
      <c r="O237" s="118" t="s">
        <v>37</v>
      </c>
      <c r="P237" s="119">
        <f>I237+J237</f>
        <v>0</v>
      </c>
      <c r="Q237" s="119">
        <f>ROUND(I237*H237,2)</f>
        <v>0</v>
      </c>
      <c r="R237" s="119">
        <f>ROUND(J237*H237,2)</f>
        <v>0</v>
      </c>
      <c r="S237" s="42"/>
      <c r="T237" s="120">
        <f>S237*H237</f>
        <v>0</v>
      </c>
      <c r="U237" s="120">
        <v>0</v>
      </c>
      <c r="V237" s="120">
        <f>U237*H237</f>
        <v>0</v>
      </c>
      <c r="W237" s="120">
        <v>0</v>
      </c>
      <c r="X237" s="121">
        <f>W237*H237</f>
        <v>0</v>
      </c>
      <c r="Y237" s="20"/>
      <c r="Z237" s="20"/>
      <c r="AA237" s="20"/>
      <c r="AB237" s="20"/>
      <c r="AC237" s="20"/>
      <c r="AD237" s="20"/>
      <c r="AE237" s="20"/>
      <c r="AR237" s="122" t="s">
        <v>168</v>
      </c>
      <c r="AT237" s="122" t="s">
        <v>182</v>
      </c>
      <c r="AU237" s="122" t="s">
        <v>84</v>
      </c>
      <c r="AY237" s="14" t="s">
        <v>160</v>
      </c>
      <c r="BE237" s="123">
        <f>IF(O237="základní",K237,0)</f>
        <v>0</v>
      </c>
      <c r="BF237" s="123">
        <f>IF(O237="snížená",K237,0)</f>
        <v>0</v>
      </c>
      <c r="BG237" s="123">
        <f>IF(O237="zákl. přenesená",K237,0)</f>
        <v>0</v>
      </c>
      <c r="BH237" s="123">
        <f>IF(O237="sníž. přenesená",K237,0)</f>
        <v>0</v>
      </c>
      <c r="BI237" s="123">
        <f>IF(O237="nulová",K237,0)</f>
        <v>0</v>
      </c>
      <c r="BJ237" s="14" t="s">
        <v>82</v>
      </c>
      <c r="BK237" s="123">
        <f>ROUND(P237*H237,2)</f>
        <v>0</v>
      </c>
      <c r="BL237" s="14" t="s">
        <v>168</v>
      </c>
      <c r="BM237" s="122" t="s">
        <v>368</v>
      </c>
    </row>
    <row r="238" spans="1:47" s="2" customFormat="1" ht="19.5">
      <c r="A238" s="20"/>
      <c r="B238" s="150"/>
      <c r="C238" s="42"/>
      <c r="D238" s="199" t="s">
        <v>169</v>
      </c>
      <c r="E238" s="42"/>
      <c r="F238" s="200" t="s">
        <v>367</v>
      </c>
      <c r="G238" s="42"/>
      <c r="H238" s="42"/>
      <c r="I238" s="201"/>
      <c r="J238" s="201"/>
      <c r="K238" s="151"/>
      <c r="L238" s="20"/>
      <c r="M238" s="21"/>
      <c r="N238" s="124"/>
      <c r="O238" s="125"/>
      <c r="P238" s="42"/>
      <c r="Q238" s="42"/>
      <c r="R238" s="42"/>
      <c r="S238" s="42"/>
      <c r="T238" s="42"/>
      <c r="U238" s="42"/>
      <c r="V238" s="42"/>
      <c r="W238" s="42"/>
      <c r="X238" s="43"/>
      <c r="Y238" s="20"/>
      <c r="Z238" s="20"/>
      <c r="AA238" s="20"/>
      <c r="AB238" s="20"/>
      <c r="AC238" s="20"/>
      <c r="AD238" s="20"/>
      <c r="AE238" s="20"/>
      <c r="AT238" s="14" t="s">
        <v>169</v>
      </c>
      <c r="AU238" s="14" t="s">
        <v>84</v>
      </c>
    </row>
    <row r="239" spans="1:65" s="2" customFormat="1" ht="33" customHeight="1">
      <c r="A239" s="20"/>
      <c r="B239" s="197"/>
      <c r="C239" s="126" t="s">
        <v>211</v>
      </c>
      <c r="D239" s="126" t="s">
        <v>182</v>
      </c>
      <c r="E239" s="127" t="s">
        <v>440</v>
      </c>
      <c r="F239" s="128" t="s">
        <v>441</v>
      </c>
      <c r="G239" s="129" t="s">
        <v>360</v>
      </c>
      <c r="H239" s="130">
        <v>2.86</v>
      </c>
      <c r="I239" s="131"/>
      <c r="J239" s="131"/>
      <c r="K239" s="203">
        <f>ROUND(P239*H239,2)</f>
        <v>0</v>
      </c>
      <c r="L239" s="181"/>
      <c r="M239" s="21"/>
      <c r="N239" s="132" t="s">
        <v>1</v>
      </c>
      <c r="O239" s="118" t="s">
        <v>37</v>
      </c>
      <c r="P239" s="119">
        <f>I239+J239</f>
        <v>0</v>
      </c>
      <c r="Q239" s="119">
        <f>ROUND(I239*H239,2)</f>
        <v>0</v>
      </c>
      <c r="R239" s="119">
        <f>ROUND(J239*H239,2)</f>
        <v>0</v>
      </c>
      <c r="S239" s="42"/>
      <c r="T239" s="120">
        <f>S239*H239</f>
        <v>0</v>
      </c>
      <c r="U239" s="120">
        <v>0</v>
      </c>
      <c r="V239" s="120">
        <f>U239*H239</f>
        <v>0</v>
      </c>
      <c r="W239" s="120">
        <v>0</v>
      </c>
      <c r="X239" s="121">
        <f>W239*H239</f>
        <v>0</v>
      </c>
      <c r="Y239" s="20"/>
      <c r="Z239" s="20"/>
      <c r="AA239" s="20"/>
      <c r="AB239" s="20"/>
      <c r="AC239" s="20"/>
      <c r="AD239" s="20"/>
      <c r="AE239" s="20"/>
      <c r="AR239" s="122" t="s">
        <v>168</v>
      </c>
      <c r="AT239" s="122" t="s">
        <v>182</v>
      </c>
      <c r="AU239" s="122" t="s">
        <v>84</v>
      </c>
      <c r="AY239" s="14" t="s">
        <v>160</v>
      </c>
      <c r="BE239" s="123">
        <f>IF(O239="základní",K239,0)</f>
        <v>0</v>
      </c>
      <c r="BF239" s="123">
        <f>IF(O239="snížená",K239,0)</f>
        <v>0</v>
      </c>
      <c r="BG239" s="123">
        <f>IF(O239="zákl. přenesená",K239,0)</f>
        <v>0</v>
      </c>
      <c r="BH239" s="123">
        <f>IF(O239="sníž. přenesená",K239,0)</f>
        <v>0</v>
      </c>
      <c r="BI239" s="123">
        <f>IF(O239="nulová",K239,0)</f>
        <v>0</v>
      </c>
      <c r="BJ239" s="14" t="s">
        <v>82</v>
      </c>
      <c r="BK239" s="123">
        <f>ROUND(P239*H239,2)</f>
        <v>0</v>
      </c>
      <c r="BL239" s="14" t="s">
        <v>168</v>
      </c>
      <c r="BM239" s="122" t="s">
        <v>442</v>
      </c>
    </row>
    <row r="240" spans="1:47" s="2" customFormat="1" ht="19.5">
      <c r="A240" s="20"/>
      <c r="B240" s="150"/>
      <c r="C240" s="42"/>
      <c r="D240" s="199" t="s">
        <v>169</v>
      </c>
      <c r="E240" s="42"/>
      <c r="F240" s="200" t="s">
        <v>441</v>
      </c>
      <c r="G240" s="42"/>
      <c r="H240" s="42"/>
      <c r="I240" s="201"/>
      <c r="J240" s="201"/>
      <c r="K240" s="151"/>
      <c r="L240" s="20"/>
      <c r="M240" s="21"/>
      <c r="N240" s="124"/>
      <c r="O240" s="125"/>
      <c r="P240" s="42"/>
      <c r="Q240" s="42"/>
      <c r="R240" s="42"/>
      <c r="S240" s="42"/>
      <c r="T240" s="42"/>
      <c r="U240" s="42"/>
      <c r="V240" s="42"/>
      <c r="W240" s="42"/>
      <c r="X240" s="43"/>
      <c r="Y240" s="20"/>
      <c r="Z240" s="20"/>
      <c r="AA240" s="20"/>
      <c r="AB240" s="20"/>
      <c r="AC240" s="20"/>
      <c r="AD240" s="20"/>
      <c r="AE240" s="20"/>
      <c r="AT240" s="14" t="s">
        <v>169</v>
      </c>
      <c r="AU240" s="14" t="s">
        <v>84</v>
      </c>
    </row>
    <row r="241" spans="2:63" s="12" customFormat="1" ht="25.9" customHeight="1">
      <c r="B241" s="190"/>
      <c r="C241" s="103"/>
      <c r="D241" s="191" t="s">
        <v>73</v>
      </c>
      <c r="E241" s="192" t="s">
        <v>369</v>
      </c>
      <c r="F241" s="192" t="s">
        <v>370</v>
      </c>
      <c r="G241" s="103"/>
      <c r="H241" s="103"/>
      <c r="I241" s="193"/>
      <c r="J241" s="193"/>
      <c r="K241" s="194">
        <f>BK241</f>
        <v>0</v>
      </c>
      <c r="M241" s="100"/>
      <c r="N241" s="102"/>
      <c r="O241" s="103"/>
      <c r="P241" s="103"/>
      <c r="Q241" s="104">
        <f>SUM(Q242:Q266)</f>
        <v>0</v>
      </c>
      <c r="R241" s="104">
        <f>SUM(R242:R266)</f>
        <v>0</v>
      </c>
      <c r="S241" s="103"/>
      <c r="T241" s="105">
        <f>SUM(T242:T266)</f>
        <v>0</v>
      </c>
      <c r="U241" s="103"/>
      <c r="V241" s="105">
        <f>SUM(V242:V266)</f>
        <v>0</v>
      </c>
      <c r="W241" s="103"/>
      <c r="X241" s="106">
        <f>SUM(X242:X266)</f>
        <v>0</v>
      </c>
      <c r="AR241" s="101" t="s">
        <v>186</v>
      </c>
      <c r="AT241" s="107" t="s">
        <v>73</v>
      </c>
      <c r="AU241" s="107" t="s">
        <v>74</v>
      </c>
      <c r="AY241" s="101" t="s">
        <v>160</v>
      </c>
      <c r="BK241" s="108">
        <f>SUM(BK242:BK266)</f>
        <v>0</v>
      </c>
    </row>
    <row r="242" spans="1:65" s="2" customFormat="1" ht="16.5" customHeight="1">
      <c r="A242" s="20"/>
      <c r="B242" s="197"/>
      <c r="C242" s="126" t="s">
        <v>389</v>
      </c>
      <c r="D242" s="126" t="s">
        <v>182</v>
      </c>
      <c r="E242" s="127" t="s">
        <v>372</v>
      </c>
      <c r="F242" s="128" t="s">
        <v>373</v>
      </c>
      <c r="G242" s="129" t="s">
        <v>166</v>
      </c>
      <c r="H242" s="130">
        <v>1</v>
      </c>
      <c r="I242" s="131"/>
      <c r="J242" s="131"/>
      <c r="K242" s="203">
        <f>ROUND(P242*H242,2)</f>
        <v>0</v>
      </c>
      <c r="L242" s="181"/>
      <c r="M242" s="21"/>
      <c r="N242" s="132" t="s">
        <v>1</v>
      </c>
      <c r="O242" s="118" t="s">
        <v>37</v>
      </c>
      <c r="P242" s="119">
        <f>I242+J242</f>
        <v>0</v>
      </c>
      <c r="Q242" s="119">
        <f>ROUND(I242*H242,2)</f>
        <v>0</v>
      </c>
      <c r="R242" s="119">
        <f>ROUND(J242*H242,2)</f>
        <v>0</v>
      </c>
      <c r="S242" s="42"/>
      <c r="T242" s="120">
        <f>S242*H242</f>
        <v>0</v>
      </c>
      <c r="U242" s="120">
        <v>0</v>
      </c>
      <c r="V242" s="120">
        <f>U242*H242</f>
        <v>0</v>
      </c>
      <c r="W242" s="120">
        <v>0</v>
      </c>
      <c r="X242" s="121">
        <f>W242*H242</f>
        <v>0</v>
      </c>
      <c r="Y242" s="20"/>
      <c r="Z242" s="20"/>
      <c r="AA242" s="20"/>
      <c r="AB242" s="20"/>
      <c r="AC242" s="20"/>
      <c r="AD242" s="20"/>
      <c r="AE242" s="20"/>
      <c r="AR242" s="122" t="s">
        <v>374</v>
      </c>
      <c r="AT242" s="122" t="s">
        <v>182</v>
      </c>
      <c r="AU242" s="122" t="s">
        <v>82</v>
      </c>
      <c r="AY242" s="14" t="s">
        <v>160</v>
      </c>
      <c r="BE242" s="123">
        <f>IF(O242="základní",K242,0)</f>
        <v>0</v>
      </c>
      <c r="BF242" s="123">
        <f>IF(O242="snížená",K242,0)</f>
        <v>0</v>
      </c>
      <c r="BG242" s="123">
        <f>IF(O242="zákl. přenesená",K242,0)</f>
        <v>0</v>
      </c>
      <c r="BH242" s="123">
        <f>IF(O242="sníž. přenesená",K242,0)</f>
        <v>0</v>
      </c>
      <c r="BI242" s="123">
        <f>IF(O242="nulová",K242,0)</f>
        <v>0</v>
      </c>
      <c r="BJ242" s="14" t="s">
        <v>82</v>
      </c>
      <c r="BK242" s="123">
        <f>ROUND(P242*H242,2)</f>
        <v>0</v>
      </c>
      <c r="BL242" s="14" t="s">
        <v>374</v>
      </c>
      <c r="BM242" s="122" t="s">
        <v>375</v>
      </c>
    </row>
    <row r="243" spans="1:47" s="2" customFormat="1" ht="12">
      <c r="A243" s="20"/>
      <c r="B243" s="150"/>
      <c r="C243" s="42"/>
      <c r="D243" s="199" t="s">
        <v>169</v>
      </c>
      <c r="E243" s="42"/>
      <c r="F243" s="200" t="s">
        <v>373</v>
      </c>
      <c r="G243" s="42"/>
      <c r="H243" s="42"/>
      <c r="I243" s="201"/>
      <c r="J243" s="201"/>
      <c r="K243" s="151"/>
      <c r="L243" s="20"/>
      <c r="M243" s="21"/>
      <c r="N243" s="124"/>
      <c r="O243" s="125"/>
      <c r="P243" s="42"/>
      <c r="Q243" s="42"/>
      <c r="R243" s="42"/>
      <c r="S243" s="42"/>
      <c r="T243" s="42"/>
      <c r="U243" s="42"/>
      <c r="V243" s="42"/>
      <c r="W243" s="42"/>
      <c r="X243" s="43"/>
      <c r="Y243" s="20"/>
      <c r="Z243" s="20"/>
      <c r="AA243" s="20"/>
      <c r="AB243" s="20"/>
      <c r="AC243" s="20"/>
      <c r="AD243" s="20"/>
      <c r="AE243" s="20"/>
      <c r="AT243" s="14" t="s">
        <v>169</v>
      </c>
      <c r="AU243" s="14" t="s">
        <v>82</v>
      </c>
    </row>
    <row r="244" spans="1:65" s="2" customFormat="1" ht="16.5" customHeight="1">
      <c r="A244" s="20"/>
      <c r="B244" s="197"/>
      <c r="C244" s="126" t="s">
        <v>215</v>
      </c>
      <c r="D244" s="126" t="s">
        <v>182</v>
      </c>
      <c r="E244" s="127" t="s">
        <v>376</v>
      </c>
      <c r="F244" s="128" t="s">
        <v>377</v>
      </c>
      <c r="G244" s="129" t="s">
        <v>286</v>
      </c>
      <c r="H244" s="130">
        <v>1</v>
      </c>
      <c r="I244" s="131"/>
      <c r="J244" s="131"/>
      <c r="K244" s="203">
        <f>ROUND(P244*H244,2)</f>
        <v>0</v>
      </c>
      <c r="L244" s="181"/>
      <c r="M244" s="21"/>
      <c r="N244" s="132" t="s">
        <v>1</v>
      </c>
      <c r="O244" s="118" t="s">
        <v>37</v>
      </c>
      <c r="P244" s="119">
        <f>I244+J244</f>
        <v>0</v>
      </c>
      <c r="Q244" s="119">
        <f>ROUND(I244*H244,2)</f>
        <v>0</v>
      </c>
      <c r="R244" s="119">
        <f>ROUND(J244*H244,2)</f>
        <v>0</v>
      </c>
      <c r="S244" s="42"/>
      <c r="T244" s="120">
        <f>S244*H244</f>
        <v>0</v>
      </c>
      <c r="U244" s="120">
        <v>0</v>
      </c>
      <c r="V244" s="120">
        <f>U244*H244</f>
        <v>0</v>
      </c>
      <c r="W244" s="120">
        <v>0</v>
      </c>
      <c r="X244" s="121">
        <f>W244*H244</f>
        <v>0</v>
      </c>
      <c r="Y244" s="20"/>
      <c r="Z244" s="20"/>
      <c r="AA244" s="20"/>
      <c r="AB244" s="20"/>
      <c r="AC244" s="20"/>
      <c r="AD244" s="20"/>
      <c r="AE244" s="20"/>
      <c r="AR244" s="122" t="s">
        <v>168</v>
      </c>
      <c r="AT244" s="122" t="s">
        <v>182</v>
      </c>
      <c r="AU244" s="122" t="s">
        <v>82</v>
      </c>
      <c r="AY244" s="14" t="s">
        <v>160</v>
      </c>
      <c r="BE244" s="123">
        <f>IF(O244="základní",K244,0)</f>
        <v>0</v>
      </c>
      <c r="BF244" s="123">
        <f>IF(O244="snížená",K244,0)</f>
        <v>0</v>
      </c>
      <c r="BG244" s="123">
        <f>IF(O244="zákl. přenesená",K244,0)</f>
        <v>0</v>
      </c>
      <c r="BH244" s="123">
        <f>IF(O244="sníž. přenesená",K244,0)</f>
        <v>0</v>
      </c>
      <c r="BI244" s="123">
        <f>IF(O244="nulová",K244,0)</f>
        <v>0</v>
      </c>
      <c r="BJ244" s="14" t="s">
        <v>82</v>
      </c>
      <c r="BK244" s="123">
        <f>ROUND(P244*H244,2)</f>
        <v>0</v>
      </c>
      <c r="BL244" s="14" t="s">
        <v>168</v>
      </c>
      <c r="BM244" s="122" t="s">
        <v>434</v>
      </c>
    </row>
    <row r="245" spans="1:47" s="2" customFormat="1" ht="12">
      <c r="A245" s="20"/>
      <c r="B245" s="150"/>
      <c r="C245" s="42"/>
      <c r="D245" s="199" t="s">
        <v>169</v>
      </c>
      <c r="E245" s="42"/>
      <c r="F245" s="200" t="s">
        <v>379</v>
      </c>
      <c r="G245" s="42"/>
      <c r="H245" s="42"/>
      <c r="I245" s="201"/>
      <c r="J245" s="201"/>
      <c r="K245" s="151"/>
      <c r="L245" s="20"/>
      <c r="M245" s="21"/>
      <c r="N245" s="124"/>
      <c r="O245" s="125"/>
      <c r="P245" s="42"/>
      <c r="Q245" s="42"/>
      <c r="R245" s="42"/>
      <c r="S245" s="42"/>
      <c r="T245" s="42"/>
      <c r="U245" s="42"/>
      <c r="V245" s="42"/>
      <c r="W245" s="42"/>
      <c r="X245" s="43"/>
      <c r="Y245" s="20"/>
      <c r="Z245" s="20"/>
      <c r="AA245" s="20"/>
      <c r="AB245" s="20"/>
      <c r="AC245" s="20"/>
      <c r="AD245" s="20"/>
      <c r="AE245" s="20"/>
      <c r="AT245" s="14" t="s">
        <v>169</v>
      </c>
      <c r="AU245" s="14" t="s">
        <v>82</v>
      </c>
    </row>
    <row r="246" spans="1:47" s="2" customFormat="1" ht="58.5">
      <c r="A246" s="20"/>
      <c r="B246" s="150"/>
      <c r="C246" s="42"/>
      <c r="D246" s="199" t="s">
        <v>171</v>
      </c>
      <c r="E246" s="42"/>
      <c r="F246" s="202" t="s">
        <v>380</v>
      </c>
      <c r="G246" s="42"/>
      <c r="H246" s="42"/>
      <c r="I246" s="201"/>
      <c r="J246" s="201"/>
      <c r="K246" s="151"/>
      <c r="L246" s="20"/>
      <c r="M246" s="21"/>
      <c r="N246" s="124"/>
      <c r="O246" s="125"/>
      <c r="P246" s="42"/>
      <c r="Q246" s="42"/>
      <c r="R246" s="42"/>
      <c r="S246" s="42"/>
      <c r="T246" s="42"/>
      <c r="U246" s="42"/>
      <c r="V246" s="42"/>
      <c r="W246" s="42"/>
      <c r="X246" s="43"/>
      <c r="Y246" s="20"/>
      <c r="Z246" s="20"/>
      <c r="AA246" s="20"/>
      <c r="AB246" s="20"/>
      <c r="AC246" s="20"/>
      <c r="AD246" s="20"/>
      <c r="AE246" s="20"/>
      <c r="AT246" s="14" t="s">
        <v>171</v>
      </c>
      <c r="AU246" s="14" t="s">
        <v>82</v>
      </c>
    </row>
    <row r="247" spans="1:65" s="2" customFormat="1" ht="16.5" customHeight="1">
      <c r="A247" s="20"/>
      <c r="B247" s="197"/>
      <c r="C247" s="126" t="s">
        <v>396</v>
      </c>
      <c r="D247" s="126" t="s">
        <v>182</v>
      </c>
      <c r="E247" s="127" t="s">
        <v>382</v>
      </c>
      <c r="F247" s="128" t="s">
        <v>383</v>
      </c>
      <c r="G247" s="129" t="s">
        <v>166</v>
      </c>
      <c r="H247" s="130">
        <v>1</v>
      </c>
      <c r="I247" s="131"/>
      <c r="J247" s="131"/>
      <c r="K247" s="203">
        <f>ROUND(P247*H247,2)</f>
        <v>0</v>
      </c>
      <c r="L247" s="181"/>
      <c r="M247" s="21"/>
      <c r="N247" s="132" t="s">
        <v>1</v>
      </c>
      <c r="O247" s="118" t="s">
        <v>37</v>
      </c>
      <c r="P247" s="119">
        <f>I247+J247</f>
        <v>0</v>
      </c>
      <c r="Q247" s="119">
        <f>ROUND(I247*H247,2)</f>
        <v>0</v>
      </c>
      <c r="R247" s="119">
        <f>ROUND(J247*H247,2)</f>
        <v>0</v>
      </c>
      <c r="S247" s="42"/>
      <c r="T247" s="120">
        <f>S247*H247</f>
        <v>0</v>
      </c>
      <c r="U247" s="120">
        <v>0</v>
      </c>
      <c r="V247" s="120">
        <f>U247*H247</f>
        <v>0</v>
      </c>
      <c r="W247" s="120">
        <v>0</v>
      </c>
      <c r="X247" s="121">
        <f>W247*H247</f>
        <v>0</v>
      </c>
      <c r="Y247" s="20"/>
      <c r="Z247" s="20"/>
      <c r="AA247" s="20"/>
      <c r="AB247" s="20"/>
      <c r="AC247" s="20"/>
      <c r="AD247" s="20"/>
      <c r="AE247" s="20"/>
      <c r="AR247" s="122" t="s">
        <v>374</v>
      </c>
      <c r="AT247" s="122" t="s">
        <v>182</v>
      </c>
      <c r="AU247" s="122" t="s">
        <v>82</v>
      </c>
      <c r="AY247" s="14" t="s">
        <v>160</v>
      </c>
      <c r="BE247" s="123">
        <f>IF(O247="základní",K247,0)</f>
        <v>0</v>
      </c>
      <c r="BF247" s="123">
        <f>IF(O247="snížená",K247,0)</f>
        <v>0</v>
      </c>
      <c r="BG247" s="123">
        <f>IF(O247="zákl. přenesená",K247,0)</f>
        <v>0</v>
      </c>
      <c r="BH247" s="123">
        <f>IF(O247="sníž. přenesená",K247,0)</f>
        <v>0</v>
      </c>
      <c r="BI247" s="123">
        <f>IF(O247="nulová",K247,0)</f>
        <v>0</v>
      </c>
      <c r="BJ247" s="14" t="s">
        <v>82</v>
      </c>
      <c r="BK247" s="123">
        <f>ROUND(P247*H247,2)</f>
        <v>0</v>
      </c>
      <c r="BL247" s="14" t="s">
        <v>374</v>
      </c>
      <c r="BM247" s="122" t="s">
        <v>384</v>
      </c>
    </row>
    <row r="248" spans="1:47" s="2" customFormat="1" ht="12">
      <c r="A248" s="20"/>
      <c r="B248" s="150"/>
      <c r="C248" s="42"/>
      <c r="D248" s="199" t="s">
        <v>169</v>
      </c>
      <c r="E248" s="42"/>
      <c r="F248" s="200" t="s">
        <v>383</v>
      </c>
      <c r="G248" s="42"/>
      <c r="H248" s="42"/>
      <c r="I248" s="201"/>
      <c r="J248" s="201"/>
      <c r="K248" s="151"/>
      <c r="L248" s="20"/>
      <c r="M248" s="21"/>
      <c r="N248" s="124"/>
      <c r="O248" s="125"/>
      <c r="P248" s="42"/>
      <c r="Q248" s="42"/>
      <c r="R248" s="42"/>
      <c r="S248" s="42"/>
      <c r="T248" s="42"/>
      <c r="U248" s="42"/>
      <c r="V248" s="42"/>
      <c r="W248" s="42"/>
      <c r="X248" s="43"/>
      <c r="Y248" s="20"/>
      <c r="Z248" s="20"/>
      <c r="AA248" s="20"/>
      <c r="AB248" s="20"/>
      <c r="AC248" s="20"/>
      <c r="AD248" s="20"/>
      <c r="AE248" s="20"/>
      <c r="AT248" s="14" t="s">
        <v>169</v>
      </c>
      <c r="AU248" s="14" t="s">
        <v>82</v>
      </c>
    </row>
    <row r="249" spans="1:65" s="2" customFormat="1" ht="16.5" customHeight="1">
      <c r="A249" s="20"/>
      <c r="B249" s="197"/>
      <c r="C249" s="126" t="s">
        <v>219</v>
      </c>
      <c r="D249" s="126" t="s">
        <v>182</v>
      </c>
      <c r="E249" s="127" t="s">
        <v>385</v>
      </c>
      <c r="F249" s="128" t="s">
        <v>386</v>
      </c>
      <c r="G249" s="129" t="s">
        <v>166</v>
      </c>
      <c r="H249" s="130">
        <v>1</v>
      </c>
      <c r="I249" s="131"/>
      <c r="J249" s="131"/>
      <c r="K249" s="203">
        <f>ROUND(P249*H249,2)</f>
        <v>0</v>
      </c>
      <c r="L249" s="181"/>
      <c r="M249" s="21"/>
      <c r="N249" s="132" t="s">
        <v>1</v>
      </c>
      <c r="O249" s="118" t="s">
        <v>37</v>
      </c>
      <c r="P249" s="119">
        <f>I249+J249</f>
        <v>0</v>
      </c>
      <c r="Q249" s="119">
        <f>ROUND(I249*H249,2)</f>
        <v>0</v>
      </c>
      <c r="R249" s="119">
        <f>ROUND(J249*H249,2)</f>
        <v>0</v>
      </c>
      <c r="S249" s="42"/>
      <c r="T249" s="120">
        <f>S249*H249</f>
        <v>0</v>
      </c>
      <c r="U249" s="120">
        <v>0</v>
      </c>
      <c r="V249" s="120">
        <f>U249*H249</f>
        <v>0</v>
      </c>
      <c r="W249" s="120">
        <v>0</v>
      </c>
      <c r="X249" s="121">
        <f>W249*H249</f>
        <v>0</v>
      </c>
      <c r="Y249" s="20"/>
      <c r="Z249" s="20"/>
      <c r="AA249" s="20"/>
      <c r="AB249" s="20"/>
      <c r="AC249" s="20"/>
      <c r="AD249" s="20"/>
      <c r="AE249" s="20"/>
      <c r="AR249" s="122" t="s">
        <v>374</v>
      </c>
      <c r="AT249" s="122" t="s">
        <v>182</v>
      </c>
      <c r="AU249" s="122" t="s">
        <v>82</v>
      </c>
      <c r="AY249" s="14" t="s">
        <v>160</v>
      </c>
      <c r="BE249" s="123">
        <f>IF(O249="základní",K249,0)</f>
        <v>0</v>
      </c>
      <c r="BF249" s="123">
        <f>IF(O249="snížená",K249,0)</f>
        <v>0</v>
      </c>
      <c r="BG249" s="123">
        <f>IF(O249="zákl. přenesená",K249,0)</f>
        <v>0</v>
      </c>
      <c r="BH249" s="123">
        <f>IF(O249="sníž. přenesená",K249,0)</f>
        <v>0</v>
      </c>
      <c r="BI249" s="123">
        <f>IF(O249="nulová",K249,0)</f>
        <v>0</v>
      </c>
      <c r="BJ249" s="14" t="s">
        <v>82</v>
      </c>
      <c r="BK249" s="123">
        <f>ROUND(P249*H249,2)</f>
        <v>0</v>
      </c>
      <c r="BL249" s="14" t="s">
        <v>374</v>
      </c>
      <c r="BM249" s="122" t="s">
        <v>387</v>
      </c>
    </row>
    <row r="250" spans="1:47" s="2" customFormat="1" ht="12">
      <c r="A250" s="20"/>
      <c r="B250" s="150"/>
      <c r="C250" s="42"/>
      <c r="D250" s="199" t="s">
        <v>169</v>
      </c>
      <c r="E250" s="42"/>
      <c r="F250" s="200" t="s">
        <v>388</v>
      </c>
      <c r="G250" s="42"/>
      <c r="H250" s="42"/>
      <c r="I250" s="201"/>
      <c r="J250" s="201"/>
      <c r="K250" s="151"/>
      <c r="L250" s="20"/>
      <c r="M250" s="21"/>
      <c r="N250" s="124"/>
      <c r="O250" s="125"/>
      <c r="P250" s="42"/>
      <c r="Q250" s="42"/>
      <c r="R250" s="42"/>
      <c r="S250" s="42"/>
      <c r="T250" s="42"/>
      <c r="U250" s="42"/>
      <c r="V250" s="42"/>
      <c r="W250" s="42"/>
      <c r="X250" s="43"/>
      <c r="Y250" s="20"/>
      <c r="Z250" s="20"/>
      <c r="AA250" s="20"/>
      <c r="AB250" s="20"/>
      <c r="AC250" s="20"/>
      <c r="AD250" s="20"/>
      <c r="AE250" s="20"/>
      <c r="AT250" s="14" t="s">
        <v>169</v>
      </c>
      <c r="AU250" s="14" t="s">
        <v>82</v>
      </c>
    </row>
    <row r="251" spans="1:65" s="2" customFormat="1" ht="16.5" customHeight="1">
      <c r="A251" s="20"/>
      <c r="B251" s="197"/>
      <c r="C251" s="126" t="s">
        <v>405</v>
      </c>
      <c r="D251" s="126" t="s">
        <v>182</v>
      </c>
      <c r="E251" s="127" t="s">
        <v>390</v>
      </c>
      <c r="F251" s="128" t="s">
        <v>391</v>
      </c>
      <c r="G251" s="129" t="s">
        <v>297</v>
      </c>
      <c r="H251" s="130">
        <v>1</v>
      </c>
      <c r="I251" s="131"/>
      <c r="J251" s="131"/>
      <c r="K251" s="203">
        <f>ROUND(P251*H251,2)</f>
        <v>0</v>
      </c>
      <c r="L251" s="181"/>
      <c r="M251" s="21"/>
      <c r="N251" s="132" t="s">
        <v>1</v>
      </c>
      <c r="O251" s="118" t="s">
        <v>37</v>
      </c>
      <c r="P251" s="119">
        <f>I251+J251</f>
        <v>0</v>
      </c>
      <c r="Q251" s="119">
        <f>ROUND(I251*H251,2)</f>
        <v>0</v>
      </c>
      <c r="R251" s="119">
        <f>ROUND(J251*H251,2)</f>
        <v>0</v>
      </c>
      <c r="S251" s="42"/>
      <c r="T251" s="120">
        <f>S251*H251</f>
        <v>0</v>
      </c>
      <c r="U251" s="120">
        <v>0</v>
      </c>
      <c r="V251" s="120">
        <f>U251*H251</f>
        <v>0</v>
      </c>
      <c r="W251" s="120">
        <v>0</v>
      </c>
      <c r="X251" s="121">
        <f>W251*H251</f>
        <v>0</v>
      </c>
      <c r="Y251" s="20"/>
      <c r="Z251" s="20"/>
      <c r="AA251" s="20"/>
      <c r="AB251" s="20"/>
      <c r="AC251" s="20"/>
      <c r="AD251" s="20"/>
      <c r="AE251" s="20"/>
      <c r="AR251" s="122" t="s">
        <v>374</v>
      </c>
      <c r="AT251" s="122" t="s">
        <v>182</v>
      </c>
      <c r="AU251" s="122" t="s">
        <v>82</v>
      </c>
      <c r="AY251" s="14" t="s">
        <v>160</v>
      </c>
      <c r="BE251" s="123">
        <f>IF(O251="základní",K251,0)</f>
        <v>0</v>
      </c>
      <c r="BF251" s="123">
        <f>IF(O251="snížená",K251,0)</f>
        <v>0</v>
      </c>
      <c r="BG251" s="123">
        <f>IF(O251="zákl. přenesená",K251,0)</f>
        <v>0</v>
      </c>
      <c r="BH251" s="123">
        <f>IF(O251="sníž. přenesená",K251,0)</f>
        <v>0</v>
      </c>
      <c r="BI251" s="123">
        <f>IF(O251="nulová",K251,0)</f>
        <v>0</v>
      </c>
      <c r="BJ251" s="14" t="s">
        <v>82</v>
      </c>
      <c r="BK251" s="123">
        <f>ROUND(P251*H251,2)</f>
        <v>0</v>
      </c>
      <c r="BL251" s="14" t="s">
        <v>374</v>
      </c>
      <c r="BM251" s="122" t="s">
        <v>392</v>
      </c>
    </row>
    <row r="252" spans="1:47" s="2" customFormat="1" ht="12">
      <c r="A252" s="20"/>
      <c r="B252" s="150"/>
      <c r="C252" s="42"/>
      <c r="D252" s="199" t="s">
        <v>169</v>
      </c>
      <c r="E252" s="42"/>
      <c r="F252" s="200" t="s">
        <v>391</v>
      </c>
      <c r="G252" s="42"/>
      <c r="H252" s="42"/>
      <c r="I252" s="201"/>
      <c r="J252" s="201"/>
      <c r="K252" s="151"/>
      <c r="L252" s="20"/>
      <c r="M252" s="21"/>
      <c r="N252" s="124"/>
      <c r="O252" s="125"/>
      <c r="P252" s="42"/>
      <c r="Q252" s="42"/>
      <c r="R252" s="42"/>
      <c r="S252" s="42"/>
      <c r="T252" s="42"/>
      <c r="U252" s="42"/>
      <c r="V252" s="42"/>
      <c r="W252" s="42"/>
      <c r="X252" s="43"/>
      <c r="Y252" s="20"/>
      <c r="Z252" s="20"/>
      <c r="AA252" s="20"/>
      <c r="AB252" s="20"/>
      <c r="AC252" s="20"/>
      <c r="AD252" s="20"/>
      <c r="AE252" s="20"/>
      <c r="AT252" s="14" t="s">
        <v>169</v>
      </c>
      <c r="AU252" s="14" t="s">
        <v>82</v>
      </c>
    </row>
    <row r="253" spans="1:65" s="2" customFormat="1" ht="16.5" customHeight="1">
      <c r="A253" s="20"/>
      <c r="B253" s="197"/>
      <c r="C253" s="126" t="s">
        <v>410</v>
      </c>
      <c r="D253" s="126" t="s">
        <v>182</v>
      </c>
      <c r="E253" s="127" t="s">
        <v>393</v>
      </c>
      <c r="F253" s="128" t="s">
        <v>1</v>
      </c>
      <c r="G253" s="129" t="s">
        <v>166</v>
      </c>
      <c r="H253" s="130">
        <v>1</v>
      </c>
      <c r="I253" s="131"/>
      <c r="J253" s="131"/>
      <c r="K253" s="203">
        <f>ROUND(P253*H253,2)</f>
        <v>0</v>
      </c>
      <c r="L253" s="181"/>
      <c r="M253" s="21"/>
      <c r="N253" s="132" t="s">
        <v>1</v>
      </c>
      <c r="O253" s="118" t="s">
        <v>37</v>
      </c>
      <c r="P253" s="119">
        <f>I253+J253</f>
        <v>0</v>
      </c>
      <c r="Q253" s="119">
        <f>ROUND(I253*H253,2)</f>
        <v>0</v>
      </c>
      <c r="R253" s="119">
        <f>ROUND(J253*H253,2)</f>
        <v>0</v>
      </c>
      <c r="S253" s="42"/>
      <c r="T253" s="120">
        <f>S253*H253</f>
        <v>0</v>
      </c>
      <c r="U253" s="120">
        <v>0</v>
      </c>
      <c r="V253" s="120">
        <f>U253*H253</f>
        <v>0</v>
      </c>
      <c r="W253" s="120">
        <v>0</v>
      </c>
      <c r="X253" s="121">
        <f>W253*H253</f>
        <v>0</v>
      </c>
      <c r="Y253" s="20"/>
      <c r="Z253" s="20"/>
      <c r="AA253" s="20"/>
      <c r="AB253" s="20"/>
      <c r="AC253" s="20"/>
      <c r="AD253" s="20"/>
      <c r="AE253" s="20"/>
      <c r="AR253" s="122" t="s">
        <v>374</v>
      </c>
      <c r="AT253" s="122" t="s">
        <v>182</v>
      </c>
      <c r="AU253" s="122" t="s">
        <v>82</v>
      </c>
      <c r="AY253" s="14" t="s">
        <v>160</v>
      </c>
      <c r="BE253" s="123">
        <f>IF(O253="základní",K253,0)</f>
        <v>0</v>
      </c>
      <c r="BF253" s="123">
        <f>IF(O253="snížená",K253,0)</f>
        <v>0</v>
      </c>
      <c r="BG253" s="123">
        <f>IF(O253="zákl. přenesená",K253,0)</f>
        <v>0</v>
      </c>
      <c r="BH253" s="123">
        <f>IF(O253="sníž. přenesená",K253,0)</f>
        <v>0</v>
      </c>
      <c r="BI253" s="123">
        <f>IF(O253="nulová",K253,0)</f>
        <v>0</v>
      </c>
      <c r="BJ253" s="14" t="s">
        <v>82</v>
      </c>
      <c r="BK253" s="123">
        <f>ROUND(P253*H253,2)</f>
        <v>0</v>
      </c>
      <c r="BL253" s="14" t="s">
        <v>374</v>
      </c>
      <c r="BM253" s="122" t="s">
        <v>394</v>
      </c>
    </row>
    <row r="254" spans="1:47" s="2" customFormat="1" ht="19.5">
      <c r="A254" s="20"/>
      <c r="B254" s="150"/>
      <c r="C254" s="42"/>
      <c r="D254" s="199" t="s">
        <v>169</v>
      </c>
      <c r="E254" s="42"/>
      <c r="F254" s="200" t="s">
        <v>395</v>
      </c>
      <c r="G254" s="42"/>
      <c r="H254" s="42"/>
      <c r="I254" s="201"/>
      <c r="J254" s="201"/>
      <c r="K254" s="151"/>
      <c r="L254" s="20"/>
      <c r="M254" s="21"/>
      <c r="N254" s="124"/>
      <c r="O254" s="125"/>
      <c r="P254" s="42"/>
      <c r="Q254" s="42"/>
      <c r="R254" s="42"/>
      <c r="S254" s="42"/>
      <c r="T254" s="42"/>
      <c r="U254" s="42"/>
      <c r="V254" s="42"/>
      <c r="W254" s="42"/>
      <c r="X254" s="43"/>
      <c r="Y254" s="20"/>
      <c r="Z254" s="20"/>
      <c r="AA254" s="20"/>
      <c r="AB254" s="20"/>
      <c r="AC254" s="20"/>
      <c r="AD254" s="20"/>
      <c r="AE254" s="20"/>
      <c r="AT254" s="14" t="s">
        <v>169</v>
      </c>
      <c r="AU254" s="14" t="s">
        <v>82</v>
      </c>
    </row>
    <row r="255" spans="1:65" s="2" customFormat="1" ht="16.5" customHeight="1">
      <c r="A255" s="20"/>
      <c r="B255" s="197"/>
      <c r="C255" s="126" t="s">
        <v>414</v>
      </c>
      <c r="D255" s="126" t="s">
        <v>182</v>
      </c>
      <c r="E255" s="127" t="s">
        <v>397</v>
      </c>
      <c r="F255" s="128" t="s">
        <v>398</v>
      </c>
      <c r="G255" s="129" t="s">
        <v>166</v>
      </c>
      <c r="H255" s="130">
        <v>1</v>
      </c>
      <c r="I255" s="131"/>
      <c r="J255" s="131"/>
      <c r="K255" s="203">
        <f>ROUND(P255*H255,2)</f>
        <v>0</v>
      </c>
      <c r="L255" s="181"/>
      <c r="M255" s="21"/>
      <c r="N255" s="132" t="s">
        <v>1</v>
      </c>
      <c r="O255" s="118" t="s">
        <v>37</v>
      </c>
      <c r="P255" s="119">
        <f>I255+J255</f>
        <v>0</v>
      </c>
      <c r="Q255" s="119">
        <f>ROUND(I255*H255,2)</f>
        <v>0</v>
      </c>
      <c r="R255" s="119">
        <f>ROUND(J255*H255,2)</f>
        <v>0</v>
      </c>
      <c r="S255" s="42"/>
      <c r="T255" s="120">
        <f>S255*H255</f>
        <v>0</v>
      </c>
      <c r="U255" s="120">
        <v>0</v>
      </c>
      <c r="V255" s="120">
        <f>U255*H255</f>
        <v>0</v>
      </c>
      <c r="W255" s="120">
        <v>0</v>
      </c>
      <c r="X255" s="121">
        <f>W255*H255</f>
        <v>0</v>
      </c>
      <c r="Y255" s="20"/>
      <c r="Z255" s="20"/>
      <c r="AA255" s="20"/>
      <c r="AB255" s="20"/>
      <c r="AC255" s="20"/>
      <c r="AD255" s="20"/>
      <c r="AE255" s="20"/>
      <c r="AR255" s="122" t="s">
        <v>168</v>
      </c>
      <c r="AT255" s="122" t="s">
        <v>182</v>
      </c>
      <c r="AU255" s="122" t="s">
        <v>82</v>
      </c>
      <c r="AY255" s="14" t="s">
        <v>160</v>
      </c>
      <c r="BE255" s="123">
        <f>IF(O255="základní",K255,0)</f>
        <v>0</v>
      </c>
      <c r="BF255" s="123">
        <f>IF(O255="snížená",K255,0)</f>
        <v>0</v>
      </c>
      <c r="BG255" s="123">
        <f>IF(O255="zákl. přenesená",K255,0)</f>
        <v>0</v>
      </c>
      <c r="BH255" s="123">
        <f>IF(O255="sníž. přenesená",K255,0)</f>
        <v>0</v>
      </c>
      <c r="BI255" s="123">
        <f>IF(O255="nulová",K255,0)</f>
        <v>0</v>
      </c>
      <c r="BJ255" s="14" t="s">
        <v>82</v>
      </c>
      <c r="BK255" s="123">
        <f>ROUND(P255*H255,2)</f>
        <v>0</v>
      </c>
      <c r="BL255" s="14" t="s">
        <v>168</v>
      </c>
      <c r="BM255" s="122" t="s">
        <v>399</v>
      </c>
    </row>
    <row r="256" spans="1:47" s="2" customFormat="1" ht="12">
      <c r="A256" s="20"/>
      <c r="B256" s="150"/>
      <c r="C256" s="42"/>
      <c r="D256" s="199" t="s">
        <v>169</v>
      </c>
      <c r="E256" s="42"/>
      <c r="F256" s="200" t="s">
        <v>398</v>
      </c>
      <c r="G256" s="42"/>
      <c r="H256" s="42"/>
      <c r="I256" s="201"/>
      <c r="J256" s="201"/>
      <c r="K256" s="151"/>
      <c r="L256" s="20"/>
      <c r="M256" s="21"/>
      <c r="N256" s="124"/>
      <c r="O256" s="125"/>
      <c r="P256" s="42"/>
      <c r="Q256" s="42"/>
      <c r="R256" s="42"/>
      <c r="S256" s="42"/>
      <c r="T256" s="42"/>
      <c r="U256" s="42"/>
      <c r="V256" s="42"/>
      <c r="W256" s="42"/>
      <c r="X256" s="43"/>
      <c r="Y256" s="20"/>
      <c r="Z256" s="20"/>
      <c r="AA256" s="20"/>
      <c r="AB256" s="20"/>
      <c r="AC256" s="20"/>
      <c r="AD256" s="20"/>
      <c r="AE256" s="20"/>
      <c r="AT256" s="14" t="s">
        <v>169</v>
      </c>
      <c r="AU256" s="14" t="s">
        <v>82</v>
      </c>
    </row>
    <row r="257" spans="1:65" s="2" customFormat="1" ht="16.5" customHeight="1">
      <c r="A257" s="20"/>
      <c r="B257" s="197"/>
      <c r="C257" s="126" t="s">
        <v>223</v>
      </c>
      <c r="D257" s="126" t="s">
        <v>182</v>
      </c>
      <c r="E257" s="127" t="s">
        <v>400</v>
      </c>
      <c r="F257" s="128" t="s">
        <v>401</v>
      </c>
      <c r="G257" s="129" t="s">
        <v>286</v>
      </c>
      <c r="H257" s="130">
        <v>1</v>
      </c>
      <c r="I257" s="131"/>
      <c r="J257" s="131"/>
      <c r="K257" s="203">
        <f>ROUND(P257*H257,2)</f>
        <v>0</v>
      </c>
      <c r="L257" s="181"/>
      <c r="M257" s="21"/>
      <c r="N257" s="132" t="s">
        <v>1</v>
      </c>
      <c r="O257" s="118" t="s">
        <v>37</v>
      </c>
      <c r="P257" s="119">
        <f>I257+J257</f>
        <v>0</v>
      </c>
      <c r="Q257" s="119">
        <f>ROUND(I257*H257,2)</f>
        <v>0</v>
      </c>
      <c r="R257" s="119">
        <f>ROUND(J257*H257,2)</f>
        <v>0</v>
      </c>
      <c r="S257" s="42"/>
      <c r="T257" s="120">
        <f>S257*H257</f>
        <v>0</v>
      </c>
      <c r="U257" s="120">
        <v>0</v>
      </c>
      <c r="V257" s="120">
        <f>U257*H257</f>
        <v>0</v>
      </c>
      <c r="W257" s="120">
        <v>0</v>
      </c>
      <c r="X257" s="121">
        <f>W257*H257</f>
        <v>0</v>
      </c>
      <c r="Y257" s="20"/>
      <c r="Z257" s="20"/>
      <c r="AA257" s="20"/>
      <c r="AB257" s="20"/>
      <c r="AC257" s="20"/>
      <c r="AD257" s="20"/>
      <c r="AE257" s="20"/>
      <c r="AR257" s="122" t="s">
        <v>374</v>
      </c>
      <c r="AT257" s="122" t="s">
        <v>182</v>
      </c>
      <c r="AU257" s="122" t="s">
        <v>82</v>
      </c>
      <c r="AY257" s="14" t="s">
        <v>160</v>
      </c>
      <c r="BE257" s="123">
        <f>IF(O257="základní",K257,0)</f>
        <v>0</v>
      </c>
      <c r="BF257" s="123">
        <f>IF(O257="snížená",K257,0)</f>
        <v>0</v>
      </c>
      <c r="BG257" s="123">
        <f>IF(O257="zákl. přenesená",K257,0)</f>
        <v>0</v>
      </c>
      <c r="BH257" s="123">
        <f>IF(O257="sníž. přenesená",K257,0)</f>
        <v>0</v>
      </c>
      <c r="BI257" s="123">
        <f>IF(O257="nulová",K257,0)</f>
        <v>0</v>
      </c>
      <c r="BJ257" s="14" t="s">
        <v>82</v>
      </c>
      <c r="BK257" s="123">
        <f>ROUND(P257*H257,2)</f>
        <v>0</v>
      </c>
      <c r="BL257" s="14" t="s">
        <v>374</v>
      </c>
      <c r="BM257" s="122" t="s">
        <v>435</v>
      </c>
    </row>
    <row r="258" spans="1:47" s="2" customFormat="1" ht="12">
      <c r="A258" s="20"/>
      <c r="B258" s="150"/>
      <c r="C258" s="42"/>
      <c r="D258" s="199" t="s">
        <v>169</v>
      </c>
      <c r="E258" s="42"/>
      <c r="F258" s="200" t="s">
        <v>403</v>
      </c>
      <c r="G258" s="42"/>
      <c r="H258" s="42"/>
      <c r="I258" s="201"/>
      <c r="J258" s="201"/>
      <c r="K258" s="151"/>
      <c r="L258" s="20"/>
      <c r="M258" s="21"/>
      <c r="N258" s="124"/>
      <c r="O258" s="125"/>
      <c r="P258" s="42"/>
      <c r="Q258" s="42"/>
      <c r="R258" s="42"/>
      <c r="S258" s="42"/>
      <c r="T258" s="42"/>
      <c r="U258" s="42"/>
      <c r="V258" s="42"/>
      <c r="W258" s="42"/>
      <c r="X258" s="43"/>
      <c r="Y258" s="20"/>
      <c r="Z258" s="20"/>
      <c r="AA258" s="20"/>
      <c r="AB258" s="20"/>
      <c r="AC258" s="20"/>
      <c r="AD258" s="20"/>
      <c r="AE258" s="20"/>
      <c r="AT258" s="14" t="s">
        <v>169</v>
      </c>
      <c r="AU258" s="14" t="s">
        <v>82</v>
      </c>
    </row>
    <row r="259" spans="1:47" s="2" customFormat="1" ht="48.75">
      <c r="A259" s="20"/>
      <c r="B259" s="150"/>
      <c r="C259" s="42"/>
      <c r="D259" s="199" t="s">
        <v>171</v>
      </c>
      <c r="E259" s="42"/>
      <c r="F259" s="202" t="s">
        <v>404</v>
      </c>
      <c r="G259" s="42"/>
      <c r="H259" s="42"/>
      <c r="I259" s="201"/>
      <c r="J259" s="201"/>
      <c r="K259" s="151"/>
      <c r="L259" s="20"/>
      <c r="M259" s="21"/>
      <c r="N259" s="124"/>
      <c r="O259" s="125"/>
      <c r="P259" s="42"/>
      <c r="Q259" s="42"/>
      <c r="R259" s="42"/>
      <c r="S259" s="42"/>
      <c r="T259" s="42"/>
      <c r="U259" s="42"/>
      <c r="V259" s="42"/>
      <c r="W259" s="42"/>
      <c r="X259" s="43"/>
      <c r="Y259" s="20"/>
      <c r="Z259" s="20"/>
      <c r="AA259" s="20"/>
      <c r="AB259" s="20"/>
      <c r="AC259" s="20"/>
      <c r="AD259" s="20"/>
      <c r="AE259" s="20"/>
      <c r="AT259" s="14" t="s">
        <v>171</v>
      </c>
      <c r="AU259" s="14" t="s">
        <v>82</v>
      </c>
    </row>
    <row r="260" spans="1:65" s="2" customFormat="1" ht="16.5" customHeight="1">
      <c r="A260" s="20"/>
      <c r="B260" s="197"/>
      <c r="C260" s="126" t="s">
        <v>436</v>
      </c>
      <c r="D260" s="126" t="s">
        <v>182</v>
      </c>
      <c r="E260" s="127" t="s">
        <v>406</v>
      </c>
      <c r="F260" s="128" t="s">
        <v>407</v>
      </c>
      <c r="G260" s="129" t="s">
        <v>286</v>
      </c>
      <c r="H260" s="130">
        <v>1</v>
      </c>
      <c r="I260" s="131"/>
      <c r="J260" s="131"/>
      <c r="K260" s="203">
        <f>ROUND(P260*H260,2)</f>
        <v>0</v>
      </c>
      <c r="L260" s="181"/>
      <c r="M260" s="21"/>
      <c r="N260" s="132" t="s">
        <v>1</v>
      </c>
      <c r="O260" s="118" t="s">
        <v>37</v>
      </c>
      <c r="P260" s="119">
        <f>I260+J260</f>
        <v>0</v>
      </c>
      <c r="Q260" s="119">
        <f>ROUND(I260*H260,2)</f>
        <v>0</v>
      </c>
      <c r="R260" s="119">
        <f>ROUND(J260*H260,2)</f>
        <v>0</v>
      </c>
      <c r="S260" s="42"/>
      <c r="T260" s="120">
        <f>S260*H260</f>
        <v>0</v>
      </c>
      <c r="U260" s="120">
        <v>0</v>
      </c>
      <c r="V260" s="120">
        <f>U260*H260</f>
        <v>0</v>
      </c>
      <c r="W260" s="120">
        <v>0</v>
      </c>
      <c r="X260" s="121">
        <f>W260*H260</f>
        <v>0</v>
      </c>
      <c r="Y260" s="20"/>
      <c r="Z260" s="20"/>
      <c r="AA260" s="20"/>
      <c r="AB260" s="20"/>
      <c r="AC260" s="20"/>
      <c r="AD260" s="20"/>
      <c r="AE260" s="20"/>
      <c r="AR260" s="122" t="s">
        <v>374</v>
      </c>
      <c r="AT260" s="122" t="s">
        <v>182</v>
      </c>
      <c r="AU260" s="122" t="s">
        <v>82</v>
      </c>
      <c r="AY260" s="14" t="s">
        <v>160</v>
      </c>
      <c r="BE260" s="123">
        <f>IF(O260="základní",K260,0)</f>
        <v>0</v>
      </c>
      <c r="BF260" s="123">
        <f>IF(O260="snížená",K260,0)</f>
        <v>0</v>
      </c>
      <c r="BG260" s="123">
        <f>IF(O260="zákl. přenesená",K260,0)</f>
        <v>0</v>
      </c>
      <c r="BH260" s="123">
        <f>IF(O260="sníž. přenesená",K260,0)</f>
        <v>0</v>
      </c>
      <c r="BI260" s="123">
        <f>IF(O260="nulová",K260,0)</f>
        <v>0</v>
      </c>
      <c r="BJ260" s="14" t="s">
        <v>82</v>
      </c>
      <c r="BK260" s="123">
        <f>ROUND(P260*H260,2)</f>
        <v>0</v>
      </c>
      <c r="BL260" s="14" t="s">
        <v>374</v>
      </c>
      <c r="BM260" s="122" t="s">
        <v>408</v>
      </c>
    </row>
    <row r="261" spans="1:47" s="2" customFormat="1" ht="12">
      <c r="A261" s="20"/>
      <c r="B261" s="150"/>
      <c r="C261" s="42"/>
      <c r="D261" s="199" t="s">
        <v>169</v>
      </c>
      <c r="E261" s="42"/>
      <c r="F261" s="200" t="s">
        <v>407</v>
      </c>
      <c r="G261" s="42"/>
      <c r="H261" s="42"/>
      <c r="I261" s="201"/>
      <c r="J261" s="201"/>
      <c r="K261" s="151"/>
      <c r="L261" s="20"/>
      <c r="M261" s="21"/>
      <c r="N261" s="124"/>
      <c r="O261" s="125"/>
      <c r="P261" s="42"/>
      <c r="Q261" s="42"/>
      <c r="R261" s="42"/>
      <c r="S261" s="42"/>
      <c r="T261" s="42"/>
      <c r="U261" s="42"/>
      <c r="V261" s="42"/>
      <c r="W261" s="42"/>
      <c r="X261" s="43"/>
      <c r="Y261" s="20"/>
      <c r="Z261" s="20"/>
      <c r="AA261" s="20"/>
      <c r="AB261" s="20"/>
      <c r="AC261" s="20"/>
      <c r="AD261" s="20"/>
      <c r="AE261" s="20"/>
      <c r="AT261" s="14" t="s">
        <v>169</v>
      </c>
      <c r="AU261" s="14" t="s">
        <v>82</v>
      </c>
    </row>
    <row r="262" spans="1:47" s="2" customFormat="1" ht="48.75">
      <c r="A262" s="20"/>
      <c r="B262" s="150"/>
      <c r="C262" s="42"/>
      <c r="D262" s="199" t="s">
        <v>171</v>
      </c>
      <c r="E262" s="42"/>
      <c r="F262" s="202" t="s">
        <v>409</v>
      </c>
      <c r="G262" s="42"/>
      <c r="H262" s="42"/>
      <c r="I262" s="201"/>
      <c r="J262" s="201"/>
      <c r="K262" s="151"/>
      <c r="L262" s="20"/>
      <c r="M262" s="21"/>
      <c r="N262" s="124"/>
      <c r="O262" s="125"/>
      <c r="P262" s="42"/>
      <c r="Q262" s="42"/>
      <c r="R262" s="42"/>
      <c r="S262" s="42"/>
      <c r="T262" s="42"/>
      <c r="U262" s="42"/>
      <c r="V262" s="42"/>
      <c r="W262" s="42"/>
      <c r="X262" s="43"/>
      <c r="Y262" s="20"/>
      <c r="Z262" s="20"/>
      <c r="AA262" s="20"/>
      <c r="AB262" s="20"/>
      <c r="AC262" s="20"/>
      <c r="AD262" s="20"/>
      <c r="AE262" s="20"/>
      <c r="AT262" s="14" t="s">
        <v>171</v>
      </c>
      <c r="AU262" s="14" t="s">
        <v>82</v>
      </c>
    </row>
    <row r="263" spans="1:65" s="2" customFormat="1" ht="24.2" customHeight="1">
      <c r="A263" s="20"/>
      <c r="B263" s="197"/>
      <c r="C263" s="126" t="s">
        <v>230</v>
      </c>
      <c r="D263" s="126" t="s">
        <v>182</v>
      </c>
      <c r="E263" s="127" t="s">
        <v>411</v>
      </c>
      <c r="F263" s="128" t="s">
        <v>412</v>
      </c>
      <c r="G263" s="129" t="s">
        <v>166</v>
      </c>
      <c r="H263" s="130">
        <v>1</v>
      </c>
      <c r="I263" s="131"/>
      <c r="J263" s="131"/>
      <c r="K263" s="203">
        <f>ROUND(P263*H263,2)</f>
        <v>0</v>
      </c>
      <c r="L263" s="181"/>
      <c r="M263" s="21"/>
      <c r="N263" s="132" t="s">
        <v>1</v>
      </c>
      <c r="O263" s="118" t="s">
        <v>37</v>
      </c>
      <c r="P263" s="119">
        <f>I263+J263</f>
        <v>0</v>
      </c>
      <c r="Q263" s="119">
        <f>ROUND(I263*H263,2)</f>
        <v>0</v>
      </c>
      <c r="R263" s="119">
        <f>ROUND(J263*H263,2)</f>
        <v>0</v>
      </c>
      <c r="S263" s="42"/>
      <c r="T263" s="120">
        <f>S263*H263</f>
        <v>0</v>
      </c>
      <c r="U263" s="120">
        <v>0</v>
      </c>
      <c r="V263" s="120">
        <f>U263*H263</f>
        <v>0</v>
      </c>
      <c r="W263" s="120">
        <v>0</v>
      </c>
      <c r="X263" s="121">
        <f>W263*H263</f>
        <v>0</v>
      </c>
      <c r="Y263" s="20"/>
      <c r="Z263" s="20"/>
      <c r="AA263" s="20"/>
      <c r="AB263" s="20"/>
      <c r="AC263" s="20"/>
      <c r="AD263" s="20"/>
      <c r="AE263" s="20"/>
      <c r="AR263" s="122" t="s">
        <v>168</v>
      </c>
      <c r="AT263" s="122" t="s">
        <v>182</v>
      </c>
      <c r="AU263" s="122" t="s">
        <v>82</v>
      </c>
      <c r="AY263" s="14" t="s">
        <v>160</v>
      </c>
      <c r="BE263" s="123">
        <f>IF(O263="základní",K263,0)</f>
        <v>0</v>
      </c>
      <c r="BF263" s="123">
        <f>IF(O263="snížená",K263,0)</f>
        <v>0</v>
      </c>
      <c r="BG263" s="123">
        <f>IF(O263="zákl. přenesená",K263,0)</f>
        <v>0</v>
      </c>
      <c r="BH263" s="123">
        <f>IF(O263="sníž. přenesená",K263,0)</f>
        <v>0</v>
      </c>
      <c r="BI263" s="123">
        <f>IF(O263="nulová",K263,0)</f>
        <v>0</v>
      </c>
      <c r="BJ263" s="14" t="s">
        <v>82</v>
      </c>
      <c r="BK263" s="123">
        <f>ROUND(P263*H263,2)</f>
        <v>0</v>
      </c>
      <c r="BL263" s="14" t="s">
        <v>168</v>
      </c>
      <c r="BM263" s="122" t="s">
        <v>413</v>
      </c>
    </row>
    <row r="264" spans="1:47" s="2" customFormat="1" ht="12">
      <c r="A264" s="20"/>
      <c r="B264" s="150"/>
      <c r="C264" s="42"/>
      <c r="D264" s="199" t="s">
        <v>169</v>
      </c>
      <c r="E264" s="42"/>
      <c r="F264" s="200" t="s">
        <v>412</v>
      </c>
      <c r="G264" s="42"/>
      <c r="H264" s="42"/>
      <c r="I264" s="201"/>
      <c r="J264" s="201"/>
      <c r="K264" s="151"/>
      <c r="L264" s="20"/>
      <c r="M264" s="21"/>
      <c r="N264" s="124"/>
      <c r="O264" s="125"/>
      <c r="P264" s="42"/>
      <c r="Q264" s="42"/>
      <c r="R264" s="42"/>
      <c r="S264" s="42"/>
      <c r="T264" s="42"/>
      <c r="U264" s="42"/>
      <c r="V264" s="42"/>
      <c r="W264" s="42"/>
      <c r="X264" s="43"/>
      <c r="Y264" s="20"/>
      <c r="Z264" s="20"/>
      <c r="AA264" s="20"/>
      <c r="AB264" s="20"/>
      <c r="AC264" s="20"/>
      <c r="AD264" s="20"/>
      <c r="AE264" s="20"/>
      <c r="AT264" s="14" t="s">
        <v>169</v>
      </c>
      <c r="AU264" s="14" t="s">
        <v>82</v>
      </c>
    </row>
    <row r="265" spans="1:65" s="2" customFormat="1" ht="16.5" customHeight="1">
      <c r="A265" s="20"/>
      <c r="B265" s="197"/>
      <c r="C265" s="126" t="s">
        <v>437</v>
      </c>
      <c r="D265" s="126" t="s">
        <v>182</v>
      </c>
      <c r="E265" s="127" t="s">
        <v>415</v>
      </c>
      <c r="F265" s="128" t="s">
        <v>1</v>
      </c>
      <c r="G265" s="129" t="s">
        <v>166</v>
      </c>
      <c r="H265" s="130">
        <v>1</v>
      </c>
      <c r="I265" s="131"/>
      <c r="J265" s="131"/>
      <c r="K265" s="203">
        <f>ROUND(P265*H265,2)</f>
        <v>0</v>
      </c>
      <c r="L265" s="181"/>
      <c r="M265" s="21"/>
      <c r="N265" s="132" t="s">
        <v>1</v>
      </c>
      <c r="O265" s="118" t="s">
        <v>37</v>
      </c>
      <c r="P265" s="119">
        <f>I265+J265</f>
        <v>0</v>
      </c>
      <c r="Q265" s="119">
        <f>ROUND(I265*H265,2)</f>
        <v>0</v>
      </c>
      <c r="R265" s="119">
        <f>ROUND(J265*H265,2)</f>
        <v>0</v>
      </c>
      <c r="S265" s="42"/>
      <c r="T265" s="120">
        <f>S265*H265</f>
        <v>0</v>
      </c>
      <c r="U265" s="120">
        <v>0</v>
      </c>
      <c r="V265" s="120">
        <f>U265*H265</f>
        <v>0</v>
      </c>
      <c r="W265" s="120">
        <v>0</v>
      </c>
      <c r="X265" s="121">
        <f>W265*H265</f>
        <v>0</v>
      </c>
      <c r="Y265" s="20"/>
      <c r="Z265" s="20"/>
      <c r="AA265" s="20"/>
      <c r="AB265" s="20"/>
      <c r="AC265" s="20"/>
      <c r="AD265" s="20"/>
      <c r="AE265" s="20"/>
      <c r="AR265" s="122" t="s">
        <v>374</v>
      </c>
      <c r="AT265" s="122" t="s">
        <v>182</v>
      </c>
      <c r="AU265" s="122" t="s">
        <v>82</v>
      </c>
      <c r="AY265" s="14" t="s">
        <v>160</v>
      </c>
      <c r="BE265" s="123">
        <f>IF(O265="základní",K265,0)</f>
        <v>0</v>
      </c>
      <c r="BF265" s="123">
        <f>IF(O265="snížená",K265,0)</f>
        <v>0</v>
      </c>
      <c r="BG265" s="123">
        <f>IF(O265="zákl. přenesená",K265,0)</f>
        <v>0</v>
      </c>
      <c r="BH265" s="123">
        <f>IF(O265="sníž. přenesená",K265,0)</f>
        <v>0</v>
      </c>
      <c r="BI265" s="123">
        <f>IF(O265="nulová",K265,0)</f>
        <v>0</v>
      </c>
      <c r="BJ265" s="14" t="s">
        <v>82</v>
      </c>
      <c r="BK265" s="123">
        <f>ROUND(P265*H265,2)</f>
        <v>0</v>
      </c>
      <c r="BL265" s="14" t="s">
        <v>374</v>
      </c>
      <c r="BM265" s="122" t="s">
        <v>416</v>
      </c>
    </row>
    <row r="266" spans="1:47" s="2" customFormat="1" ht="12">
      <c r="A266" s="20"/>
      <c r="B266" s="150"/>
      <c r="C266" s="42"/>
      <c r="D266" s="199" t="s">
        <v>169</v>
      </c>
      <c r="E266" s="42"/>
      <c r="F266" s="200" t="s">
        <v>417</v>
      </c>
      <c r="G266" s="42"/>
      <c r="H266" s="42"/>
      <c r="I266" s="201"/>
      <c r="J266" s="201"/>
      <c r="K266" s="151"/>
      <c r="L266" s="20"/>
      <c r="M266" s="21"/>
      <c r="N266" s="133"/>
      <c r="O266" s="134"/>
      <c r="P266" s="135"/>
      <c r="Q266" s="135"/>
      <c r="R266" s="135"/>
      <c r="S266" s="135"/>
      <c r="T266" s="135"/>
      <c r="U266" s="135"/>
      <c r="V266" s="135"/>
      <c r="W266" s="135"/>
      <c r="X266" s="136"/>
      <c r="Y266" s="20"/>
      <c r="Z266" s="20"/>
      <c r="AA266" s="20"/>
      <c r="AB266" s="20"/>
      <c r="AC266" s="20"/>
      <c r="AD266" s="20"/>
      <c r="AE266" s="20"/>
      <c r="AT266" s="14" t="s">
        <v>169</v>
      </c>
      <c r="AU266" s="14" t="s">
        <v>82</v>
      </c>
    </row>
    <row r="267" spans="1:31" s="2" customFormat="1" ht="6.95" customHeight="1" thickBot="1">
      <c r="A267" s="20"/>
      <c r="B267" s="177"/>
      <c r="C267" s="178"/>
      <c r="D267" s="178"/>
      <c r="E267" s="178"/>
      <c r="F267" s="178"/>
      <c r="G267" s="178"/>
      <c r="H267" s="178"/>
      <c r="I267" s="178"/>
      <c r="J267" s="178"/>
      <c r="K267" s="179"/>
      <c r="L267" s="34"/>
      <c r="M267" s="21"/>
      <c r="N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</row>
  </sheetData>
  <autoFilter ref="C123:L266"/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SRVR003\jurica</dc:creator>
  <cp:keywords/>
  <dc:description/>
  <cp:lastModifiedBy>Ševčík Pavel</cp:lastModifiedBy>
  <dcterms:created xsi:type="dcterms:W3CDTF">2024-02-27T17:50:43Z</dcterms:created>
  <dcterms:modified xsi:type="dcterms:W3CDTF">2024-02-29T14:09:41Z</dcterms:modified>
  <cp:category/>
  <cp:version/>
  <cp:contentType/>
  <cp:contentStatus/>
</cp:coreProperties>
</file>